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2309\Box\【02_課所共有】40_24_熊谷図書館\R04年度\Ⅱ　企画、システム管理グループ\08_企画担当\08_07_各種団体\08_07_050_埼図協＿埼玉の公立図書館（統計編）\12_掲載用データ（PDF・Excel）1014修正\"/>
    </mc:Choice>
  </mc:AlternateContent>
  <bookViews>
    <workbookView xWindow="0" yWindow="0" windowWidth="20400" windowHeight="7710" tabRatio="885"/>
  </bookViews>
  <sheets>
    <sheet name="Ⅲサービス(1)" sheetId="13" r:id="rId1"/>
  </sheets>
  <definedNames>
    <definedName name="_xlnm.Print_Area" localSheetId="0">'Ⅲサービス(1)'!$A$1:$N$277</definedName>
    <definedName name="_xlnm.Print_Titles" localSheetId="0">'Ⅲサービス(1)'!$A:$B,'Ⅲサービス(1)'!$1:$4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0" i="13" l="1"/>
  <c r="N129" i="13"/>
  <c r="K190" i="13" l="1"/>
  <c r="K191" i="13"/>
  <c r="K192" i="13"/>
  <c r="K193" i="13"/>
  <c r="K267" i="13" l="1"/>
  <c r="J146" i="13" l="1"/>
  <c r="K14" i="13" l="1"/>
  <c r="K11" i="13" l="1"/>
  <c r="K249" i="13" l="1"/>
  <c r="N249" i="13" s="1"/>
  <c r="K177" i="13" l="1"/>
  <c r="K176" i="13"/>
  <c r="K139" i="13" l="1"/>
  <c r="F131" i="13" l="1"/>
  <c r="N112" i="13" l="1"/>
  <c r="N110" i="13"/>
  <c r="N113" i="13"/>
  <c r="N111" i="13"/>
  <c r="N109" i="13"/>
  <c r="K45" i="13" l="1"/>
  <c r="K46" i="13"/>
  <c r="K47" i="13"/>
  <c r="K48" i="13"/>
  <c r="K49" i="13"/>
  <c r="K50" i="13"/>
  <c r="K51" i="13"/>
  <c r="K52" i="13"/>
  <c r="K53" i="13"/>
  <c r="K55" i="13"/>
  <c r="K56" i="13"/>
  <c r="K57" i="13"/>
  <c r="K58" i="13"/>
  <c r="K59" i="13"/>
  <c r="K60" i="13"/>
  <c r="K61" i="13"/>
  <c r="K73" i="13"/>
  <c r="K74" i="13"/>
  <c r="K75" i="13"/>
  <c r="K92" i="13"/>
  <c r="K93" i="13"/>
  <c r="K94" i="13"/>
  <c r="K95" i="13"/>
  <c r="K246" i="13"/>
  <c r="K245" i="13"/>
  <c r="K244" i="13"/>
  <c r="K243" i="13"/>
  <c r="K242" i="13"/>
  <c r="K241" i="13"/>
  <c r="K208" i="13"/>
  <c r="K207" i="13"/>
  <c r="K206" i="13"/>
  <c r="K205" i="13"/>
  <c r="K204" i="13"/>
  <c r="K203" i="13"/>
  <c r="K202" i="13"/>
  <c r="K201" i="13"/>
  <c r="K107" i="13"/>
  <c r="K106" i="13"/>
  <c r="K105" i="13"/>
  <c r="K104" i="13"/>
  <c r="K103" i="13"/>
  <c r="K102" i="13"/>
  <c r="K101" i="13"/>
  <c r="K98" i="13"/>
  <c r="K97" i="13"/>
  <c r="F91" i="13" l="1"/>
  <c r="K68" i="13" l="1"/>
  <c r="K69" i="13"/>
  <c r="K70" i="13"/>
  <c r="K71" i="13"/>
  <c r="K19" i="13" l="1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263" i="13" l="1"/>
  <c r="K264" i="13"/>
  <c r="K265" i="13"/>
  <c r="K266" i="13"/>
  <c r="K119" i="13"/>
  <c r="K120" i="13"/>
  <c r="K121" i="13"/>
  <c r="K122" i="13"/>
  <c r="G189" i="13" l="1"/>
  <c r="H189" i="13"/>
  <c r="K5" i="13" l="1"/>
  <c r="N5" i="13"/>
  <c r="K6" i="13"/>
  <c r="N6" i="13"/>
  <c r="K7" i="13"/>
  <c r="N7" i="13"/>
  <c r="F8" i="13"/>
  <c r="G8" i="13"/>
  <c r="H8" i="13"/>
  <c r="I8" i="13"/>
  <c r="J8" i="13"/>
  <c r="L8" i="13"/>
  <c r="M8" i="13"/>
  <c r="K9" i="13"/>
  <c r="N9" i="13" s="1"/>
  <c r="K10" i="13"/>
  <c r="N10" i="13" s="1"/>
  <c r="N11" i="13"/>
  <c r="K13" i="13"/>
  <c r="N13" i="13" s="1"/>
  <c r="N14" i="13"/>
  <c r="K15" i="13"/>
  <c r="N15" i="13" s="1"/>
  <c r="N16" i="13"/>
  <c r="F17" i="13"/>
  <c r="G17" i="13"/>
  <c r="H17" i="13"/>
  <c r="I17" i="13"/>
  <c r="J17" i="13"/>
  <c r="L17" i="13"/>
  <c r="M17" i="13"/>
  <c r="F18" i="13"/>
  <c r="V18" i="13" s="1"/>
  <c r="G18" i="13"/>
  <c r="H18" i="13"/>
  <c r="X18" i="13" s="1"/>
  <c r="I18" i="13"/>
  <c r="Y18" i="13" s="1"/>
  <c r="J18" i="13"/>
  <c r="Z18" i="13" s="1"/>
  <c r="L18" i="13"/>
  <c r="AB18" i="13" s="1"/>
  <c r="M18" i="13"/>
  <c r="W18" i="13"/>
  <c r="AC18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K33" i="13"/>
  <c r="N33" i="13" s="1"/>
  <c r="K34" i="13"/>
  <c r="N34" i="13" s="1"/>
  <c r="K35" i="13"/>
  <c r="N35" i="13" s="1"/>
  <c r="K36" i="13"/>
  <c r="N36" i="13" s="1"/>
  <c r="K37" i="13"/>
  <c r="N37" i="13" s="1"/>
  <c r="K38" i="13"/>
  <c r="N38" i="13" s="1"/>
  <c r="K39" i="13"/>
  <c r="N39" i="13" s="1"/>
  <c r="K40" i="13"/>
  <c r="N40" i="13" s="1"/>
  <c r="K41" i="13"/>
  <c r="N41" i="13" s="1"/>
  <c r="K42" i="13"/>
  <c r="N42" i="13" s="1"/>
  <c r="K43" i="13"/>
  <c r="N43" i="13" s="1"/>
  <c r="G44" i="13"/>
  <c r="H44" i="13"/>
  <c r="I44" i="13"/>
  <c r="Y44" i="13" s="1"/>
  <c r="J44" i="13"/>
  <c r="Z44" i="13" s="1"/>
  <c r="M44" i="13"/>
  <c r="AC44" i="13" s="1"/>
  <c r="V44" i="13"/>
  <c r="W44" i="13"/>
  <c r="X44" i="13"/>
  <c r="AB44" i="13"/>
  <c r="N45" i="13"/>
  <c r="N46" i="13"/>
  <c r="N47" i="13"/>
  <c r="N48" i="13"/>
  <c r="N49" i="13"/>
  <c r="N50" i="13"/>
  <c r="N51" i="13"/>
  <c r="N52" i="13"/>
  <c r="N53" i="13"/>
  <c r="F54" i="13"/>
  <c r="V54" i="13" s="1"/>
  <c r="G54" i="13"/>
  <c r="W54" i="13" s="1"/>
  <c r="H54" i="13"/>
  <c r="I54" i="13"/>
  <c r="Y54" i="13" s="1"/>
  <c r="J54" i="13"/>
  <c r="Z54" i="13" s="1"/>
  <c r="M54" i="13"/>
  <c r="AC54" i="13" s="1"/>
  <c r="X54" i="13"/>
  <c r="AB54" i="13"/>
  <c r="N56" i="13"/>
  <c r="N57" i="13"/>
  <c r="N58" i="13"/>
  <c r="N59" i="13"/>
  <c r="N60" i="13"/>
  <c r="N61" i="13"/>
  <c r="F62" i="13"/>
  <c r="V62" i="13" s="1"/>
  <c r="G62" i="13"/>
  <c r="W62" i="13" s="1"/>
  <c r="H62" i="13"/>
  <c r="X62" i="13" s="1"/>
  <c r="I62" i="13"/>
  <c r="Y62" i="13" s="1"/>
  <c r="J62" i="13"/>
  <c r="Z62" i="13" s="1"/>
  <c r="L62" i="13"/>
  <c r="AB62" i="13" s="1"/>
  <c r="M62" i="13"/>
  <c r="AC62" i="13" s="1"/>
  <c r="K63" i="13"/>
  <c r="N63" i="13"/>
  <c r="K64" i="13"/>
  <c r="N64" i="13" s="1"/>
  <c r="K65" i="13"/>
  <c r="N65" i="13" s="1"/>
  <c r="K66" i="13"/>
  <c r="N66" i="13" s="1"/>
  <c r="G67" i="13"/>
  <c r="H67" i="13"/>
  <c r="X67" i="13" s="1"/>
  <c r="I67" i="13"/>
  <c r="Y67" i="13" s="1"/>
  <c r="J67" i="13"/>
  <c r="M67" i="13"/>
  <c r="AC67" i="13" s="1"/>
  <c r="V67" i="13"/>
  <c r="W67" i="13"/>
  <c r="Z67" i="13"/>
  <c r="AB67" i="13"/>
  <c r="N68" i="13"/>
  <c r="N69" i="13"/>
  <c r="N70" i="13"/>
  <c r="N71" i="13"/>
  <c r="F72" i="13"/>
  <c r="I72" i="13"/>
  <c r="Y72" i="13" s="1"/>
  <c r="J72" i="13"/>
  <c r="Z72" i="13" s="1"/>
  <c r="M72" i="13"/>
  <c r="AC72" i="13" s="1"/>
  <c r="V72" i="13"/>
  <c r="W72" i="13"/>
  <c r="X72" i="13"/>
  <c r="AB72" i="13"/>
  <c r="N74" i="13"/>
  <c r="N75" i="13"/>
  <c r="F76" i="13"/>
  <c r="G76" i="13"/>
  <c r="H76" i="13"/>
  <c r="X76" i="13" s="1"/>
  <c r="I76" i="13"/>
  <c r="Y76" i="13" s="1"/>
  <c r="J76" i="13"/>
  <c r="M76" i="13"/>
  <c r="AC76" i="13" s="1"/>
  <c r="V76" i="13"/>
  <c r="W76" i="13"/>
  <c r="Z76" i="13"/>
  <c r="AB76" i="13"/>
  <c r="K77" i="13"/>
  <c r="N77" i="13" s="1"/>
  <c r="K78" i="13"/>
  <c r="N78" i="13" s="1"/>
  <c r="K79" i="13"/>
  <c r="N79" i="13"/>
  <c r="K80" i="13"/>
  <c r="N80" i="13" s="1"/>
  <c r="G81" i="13"/>
  <c r="W81" i="13" s="1"/>
  <c r="H81" i="13"/>
  <c r="X81" i="13" s="1"/>
  <c r="I81" i="13"/>
  <c r="Y81" i="13" s="1"/>
  <c r="J81" i="13"/>
  <c r="Z81" i="13" s="1"/>
  <c r="L81" i="13"/>
  <c r="AB81" i="13" s="1"/>
  <c r="M81" i="13"/>
  <c r="AC81" i="13" s="1"/>
  <c r="V81" i="13"/>
  <c r="K82" i="13"/>
  <c r="N82" i="13"/>
  <c r="K83" i="13"/>
  <c r="N83" i="13" s="1"/>
  <c r="K84" i="13"/>
  <c r="N84" i="13" s="1"/>
  <c r="K85" i="13"/>
  <c r="N85" i="13" s="1"/>
  <c r="K86" i="13"/>
  <c r="N86" i="13" s="1"/>
  <c r="K87" i="13"/>
  <c r="N87" i="13" s="1"/>
  <c r="K88" i="13"/>
  <c r="N88" i="13" s="1"/>
  <c r="K89" i="13"/>
  <c r="N89" i="13" s="1"/>
  <c r="K90" i="13"/>
  <c r="N90" i="13" s="1"/>
  <c r="G91" i="13"/>
  <c r="W91" i="13" s="1"/>
  <c r="H91" i="13"/>
  <c r="X91" i="13" s="1"/>
  <c r="I91" i="13"/>
  <c r="J91" i="13"/>
  <c r="Z91" i="13" s="1"/>
  <c r="M91" i="13"/>
  <c r="AC91" i="13" s="1"/>
  <c r="V91" i="13"/>
  <c r="Y91" i="13"/>
  <c r="AB91" i="13"/>
  <c r="N93" i="13"/>
  <c r="N94" i="13"/>
  <c r="N95" i="13"/>
  <c r="F96" i="13"/>
  <c r="G96" i="13"/>
  <c r="W96" i="13" s="1"/>
  <c r="H96" i="13"/>
  <c r="X96" i="13" s="1"/>
  <c r="I96" i="13"/>
  <c r="Y96" i="13" s="1"/>
  <c r="J96" i="13"/>
  <c r="M96" i="13"/>
  <c r="AC96" i="13" s="1"/>
  <c r="V96" i="13"/>
  <c r="Z96" i="13"/>
  <c r="AB96" i="13"/>
  <c r="N97" i="13"/>
  <c r="N98" i="13"/>
  <c r="K99" i="13"/>
  <c r="AA99" i="13" s="1"/>
  <c r="N99" i="13"/>
  <c r="AD99" i="13" s="1"/>
  <c r="V99" i="13"/>
  <c r="W99" i="13"/>
  <c r="X99" i="13"/>
  <c r="Y99" i="13"/>
  <c r="Z99" i="13"/>
  <c r="AB99" i="13"/>
  <c r="AC99" i="13"/>
  <c r="G100" i="13"/>
  <c r="W100" i="13" s="1"/>
  <c r="H100" i="13"/>
  <c r="I100" i="13"/>
  <c r="Y100" i="13" s="1"/>
  <c r="J100" i="13"/>
  <c r="Z100" i="13" s="1"/>
  <c r="M100" i="13"/>
  <c r="AC100" i="13" s="1"/>
  <c r="V100" i="13"/>
  <c r="X100" i="13"/>
  <c r="AB100" i="13"/>
  <c r="N102" i="13"/>
  <c r="N103" i="13"/>
  <c r="N104" i="13"/>
  <c r="N105" i="13"/>
  <c r="N106" i="13"/>
  <c r="N107" i="13"/>
  <c r="F108" i="13"/>
  <c r="V108" i="13" s="1"/>
  <c r="Z108" i="13"/>
  <c r="L108" i="13"/>
  <c r="AB108" i="13" s="1"/>
  <c r="M108" i="13"/>
  <c r="W108" i="13"/>
  <c r="X108" i="13"/>
  <c r="Y108" i="13"/>
  <c r="AC108" i="13"/>
  <c r="F114" i="13"/>
  <c r="V114" i="13" s="1"/>
  <c r="G114" i="13"/>
  <c r="W114" i="13" s="1"/>
  <c r="H114" i="13"/>
  <c r="I114" i="13"/>
  <c r="J114" i="13"/>
  <c r="Z114" i="13" s="1"/>
  <c r="M114" i="13"/>
  <c r="AC114" i="13" s="1"/>
  <c r="X114" i="13"/>
  <c r="Y114" i="13"/>
  <c r="AB114" i="13"/>
  <c r="K115" i="13"/>
  <c r="N115" i="13" s="1"/>
  <c r="K116" i="13"/>
  <c r="N116" i="13" s="1"/>
  <c r="K117" i="13"/>
  <c r="N117" i="13"/>
  <c r="I118" i="13"/>
  <c r="Y118" i="13" s="1"/>
  <c r="J118" i="13"/>
  <c r="Z118" i="13" s="1"/>
  <c r="L118" i="13"/>
  <c r="AB118" i="13" s="1"/>
  <c r="M118" i="13"/>
  <c r="AC118" i="13" s="1"/>
  <c r="V118" i="13"/>
  <c r="W118" i="13"/>
  <c r="X118" i="13"/>
  <c r="N119" i="13"/>
  <c r="N120" i="13"/>
  <c r="N121" i="13"/>
  <c r="N122" i="13"/>
  <c r="F123" i="13"/>
  <c r="V123" i="13" s="1"/>
  <c r="G123" i="13"/>
  <c r="W123" i="13" s="1"/>
  <c r="H123" i="13"/>
  <c r="I123" i="13"/>
  <c r="J123" i="13"/>
  <c r="Z123" i="13" s="1"/>
  <c r="M123" i="13"/>
  <c r="AC123" i="13" s="1"/>
  <c r="X123" i="13"/>
  <c r="Y123" i="13"/>
  <c r="AB123" i="13"/>
  <c r="N124" i="13"/>
  <c r="N125" i="13"/>
  <c r="N126" i="13"/>
  <c r="N127" i="13"/>
  <c r="F128" i="13"/>
  <c r="V128" i="13" s="1"/>
  <c r="G128" i="13"/>
  <c r="W128" i="13" s="1"/>
  <c r="H128" i="13"/>
  <c r="X128" i="13" s="1"/>
  <c r="I128" i="13"/>
  <c r="Y128" i="13" s="1"/>
  <c r="J128" i="13"/>
  <c r="Z128" i="13" s="1"/>
  <c r="M128" i="13"/>
  <c r="AC128" i="13" s="1"/>
  <c r="AB128" i="13"/>
  <c r="G131" i="13"/>
  <c r="W131" i="13" s="1"/>
  <c r="H131" i="13"/>
  <c r="X131" i="13" s="1"/>
  <c r="I131" i="13"/>
  <c r="J131" i="13"/>
  <c r="Z131" i="13" s="1"/>
  <c r="L131" i="13"/>
  <c r="AB131" i="13" s="1"/>
  <c r="M131" i="13"/>
  <c r="AC131" i="13" s="1"/>
  <c r="V131" i="13"/>
  <c r="Y131" i="13"/>
  <c r="F134" i="13"/>
  <c r="V134" i="13" s="1"/>
  <c r="G134" i="13"/>
  <c r="H134" i="13"/>
  <c r="X134" i="13" s="1"/>
  <c r="I134" i="13"/>
  <c r="Y134" i="13" s="1"/>
  <c r="J134" i="13"/>
  <c r="M134" i="13"/>
  <c r="AC134" i="13" s="1"/>
  <c r="W134" i="13"/>
  <c r="Z134" i="13"/>
  <c r="AB134" i="13"/>
  <c r="K135" i="13"/>
  <c r="K136" i="13"/>
  <c r="N136" i="13" s="1"/>
  <c r="K137" i="13"/>
  <c r="N137" i="13" s="1"/>
  <c r="K138" i="13"/>
  <c r="N138" i="13" s="1"/>
  <c r="N139" i="13"/>
  <c r="AD139" i="13" s="1"/>
  <c r="V139" i="13"/>
  <c r="W139" i="13"/>
  <c r="X139" i="13"/>
  <c r="Y139" i="13"/>
  <c r="Z139" i="13"/>
  <c r="AA139" i="13"/>
  <c r="AB139" i="13"/>
  <c r="AC139" i="13"/>
  <c r="K140" i="13"/>
  <c r="AA140" i="13" s="1"/>
  <c r="N140" i="13"/>
  <c r="AD140" i="13" s="1"/>
  <c r="V140" i="13"/>
  <c r="W140" i="13"/>
  <c r="X140" i="13"/>
  <c r="Y140" i="13"/>
  <c r="Z140" i="13"/>
  <c r="AB140" i="13"/>
  <c r="AC140" i="13"/>
  <c r="F141" i="13"/>
  <c r="V141" i="13" s="1"/>
  <c r="G141" i="13"/>
  <c r="W141" i="13" s="1"/>
  <c r="H141" i="13"/>
  <c r="X141" i="13" s="1"/>
  <c r="I141" i="13"/>
  <c r="Y141" i="13" s="1"/>
  <c r="J141" i="13"/>
  <c r="Z141" i="13" s="1"/>
  <c r="L141" i="13"/>
  <c r="M141" i="13"/>
  <c r="AC141" i="13" s="1"/>
  <c r="K142" i="13"/>
  <c r="N142" i="13" s="1"/>
  <c r="K143" i="13"/>
  <c r="N143" i="13" s="1"/>
  <c r="K144" i="13"/>
  <c r="N144" i="13" s="1"/>
  <c r="K145" i="13"/>
  <c r="N145" i="13" s="1"/>
  <c r="I146" i="13"/>
  <c r="Y146" i="13" s="1"/>
  <c r="M146" i="13"/>
  <c r="AC146" i="13" s="1"/>
  <c r="V146" i="13"/>
  <c r="W146" i="13"/>
  <c r="X146" i="13"/>
  <c r="Z146" i="13"/>
  <c r="AB146" i="13"/>
  <c r="N147" i="13"/>
  <c r="N148" i="13"/>
  <c r="N149" i="13"/>
  <c r="N150" i="13"/>
  <c r="N151" i="13"/>
  <c r="N152" i="13"/>
  <c r="N153" i="13"/>
  <c r="F154" i="13"/>
  <c r="G154" i="13"/>
  <c r="H154" i="13"/>
  <c r="X154" i="13" s="1"/>
  <c r="I154" i="13"/>
  <c r="Y154" i="13" s="1"/>
  <c r="J154" i="13"/>
  <c r="M154" i="13"/>
  <c r="AC154" i="13" s="1"/>
  <c r="V154" i="13"/>
  <c r="W154" i="13"/>
  <c r="Z154" i="13"/>
  <c r="AB154" i="13"/>
  <c r="K155" i="13"/>
  <c r="N155" i="13" s="1"/>
  <c r="K156" i="13"/>
  <c r="N156" i="13" s="1"/>
  <c r="K157" i="13"/>
  <c r="N157" i="13" s="1"/>
  <c r="K158" i="13"/>
  <c r="N158" i="13" s="1"/>
  <c r="K159" i="13"/>
  <c r="N159" i="13" s="1"/>
  <c r="K160" i="13"/>
  <c r="N160" i="13" s="1"/>
  <c r="K161" i="13"/>
  <c r="N161" i="13" s="1"/>
  <c r="K162" i="13"/>
  <c r="N162" i="13" s="1"/>
  <c r="F163" i="13"/>
  <c r="G163" i="13"/>
  <c r="W163" i="13" s="1"/>
  <c r="H163" i="13"/>
  <c r="X163" i="13" s="1"/>
  <c r="I163" i="13"/>
  <c r="Y163" i="13" s="1"/>
  <c r="J163" i="13"/>
  <c r="Z163" i="13" s="1"/>
  <c r="M163" i="13"/>
  <c r="AC163" i="13" s="1"/>
  <c r="V163" i="13"/>
  <c r="AB163" i="13"/>
  <c r="N165" i="13"/>
  <c r="N166" i="13"/>
  <c r="N167" i="13"/>
  <c r="N168" i="13"/>
  <c r="N169" i="13"/>
  <c r="F170" i="13"/>
  <c r="G170" i="13"/>
  <c r="H170" i="13"/>
  <c r="X170" i="13" s="1"/>
  <c r="I170" i="13"/>
  <c r="Y170" i="13" s="1"/>
  <c r="J170" i="13"/>
  <c r="M170" i="13"/>
  <c r="AC170" i="13" s="1"/>
  <c r="V170" i="13"/>
  <c r="W170" i="13"/>
  <c r="Z170" i="13"/>
  <c r="AB170" i="13"/>
  <c r="K171" i="13"/>
  <c r="N171" i="13" s="1"/>
  <c r="K172" i="13"/>
  <c r="N172" i="13" s="1"/>
  <c r="K173" i="13"/>
  <c r="V173" i="13"/>
  <c r="W173" i="13"/>
  <c r="X173" i="13"/>
  <c r="Y173" i="13"/>
  <c r="Z173" i="13"/>
  <c r="AB173" i="13"/>
  <c r="AC173" i="13"/>
  <c r="K174" i="13"/>
  <c r="N174" i="13" s="1"/>
  <c r="AD174" i="13" s="1"/>
  <c r="V174" i="13"/>
  <c r="W174" i="13"/>
  <c r="X174" i="13"/>
  <c r="Y174" i="13"/>
  <c r="Z174" i="13"/>
  <c r="AB174" i="13"/>
  <c r="AC174" i="13"/>
  <c r="F175" i="13"/>
  <c r="V175" i="13" s="1"/>
  <c r="G175" i="13"/>
  <c r="H175" i="13"/>
  <c r="X175" i="13" s="1"/>
  <c r="I175" i="13"/>
  <c r="Y175" i="13" s="1"/>
  <c r="J175" i="13"/>
  <c r="Z175" i="13" s="1"/>
  <c r="L175" i="13"/>
  <c r="AB175" i="13" s="1"/>
  <c r="M175" i="13"/>
  <c r="AC175" i="13" s="1"/>
  <c r="W175" i="13"/>
  <c r="N177" i="13"/>
  <c r="F178" i="13"/>
  <c r="G178" i="13"/>
  <c r="W178" i="13" s="1"/>
  <c r="H178" i="13"/>
  <c r="X178" i="13" s="1"/>
  <c r="I178" i="13"/>
  <c r="J178" i="13"/>
  <c r="Z178" i="13" s="1"/>
  <c r="M178" i="13"/>
  <c r="AC178" i="13" s="1"/>
  <c r="V178" i="13"/>
  <c r="Y178" i="13"/>
  <c r="AB178" i="13"/>
  <c r="K179" i="13"/>
  <c r="N179" i="13" s="1"/>
  <c r="K180" i="13"/>
  <c r="N180" i="13" s="1"/>
  <c r="K181" i="13"/>
  <c r="N181" i="13" s="1"/>
  <c r="K182" i="13"/>
  <c r="AA182" i="13" s="1"/>
  <c r="N182" i="13"/>
  <c r="AD182" i="13" s="1"/>
  <c r="V182" i="13"/>
  <c r="W182" i="13"/>
  <c r="X182" i="13"/>
  <c r="Y182" i="13"/>
  <c r="Z182" i="13"/>
  <c r="AB182" i="13"/>
  <c r="AC182" i="13"/>
  <c r="F183" i="13"/>
  <c r="V183" i="13" s="1"/>
  <c r="G183" i="13"/>
  <c r="W183" i="13" s="1"/>
  <c r="H183" i="13"/>
  <c r="X183" i="13" s="1"/>
  <c r="I183" i="13"/>
  <c r="J183" i="13"/>
  <c r="M183" i="13"/>
  <c r="AC183" i="13" s="1"/>
  <c r="Y183" i="13"/>
  <c r="Z183" i="13"/>
  <c r="AB183" i="13"/>
  <c r="K184" i="13"/>
  <c r="N184" i="13"/>
  <c r="K185" i="13"/>
  <c r="N185" i="13" s="1"/>
  <c r="K186" i="13"/>
  <c r="N186" i="13" s="1"/>
  <c r="K187" i="13"/>
  <c r="N187" i="13" s="1"/>
  <c r="K188" i="13"/>
  <c r="N188" i="13" s="1"/>
  <c r="F189" i="13"/>
  <c r="V189" i="13" s="1"/>
  <c r="W189" i="13"/>
  <c r="I189" i="13"/>
  <c r="Y189" i="13" s="1"/>
  <c r="J189" i="13"/>
  <c r="Z189" i="13" s="1"/>
  <c r="L189" i="13"/>
  <c r="AB189" i="13" s="1"/>
  <c r="M189" i="13"/>
  <c r="AC189" i="13" s="1"/>
  <c r="X189" i="13"/>
  <c r="N191" i="13"/>
  <c r="N192" i="13"/>
  <c r="N193" i="13"/>
  <c r="G194" i="13"/>
  <c r="W194" i="13" s="1"/>
  <c r="H194" i="13"/>
  <c r="X194" i="13" s="1"/>
  <c r="I194" i="13"/>
  <c r="Y194" i="13" s="1"/>
  <c r="J194" i="13"/>
  <c r="Z194" i="13" s="1"/>
  <c r="L194" i="13"/>
  <c r="AB194" i="13" s="1"/>
  <c r="M194" i="13"/>
  <c r="AC194" i="13" s="1"/>
  <c r="V194" i="13"/>
  <c r="K195" i="13"/>
  <c r="N195" i="13"/>
  <c r="K196" i="13"/>
  <c r="N196" i="13"/>
  <c r="F197" i="13"/>
  <c r="V197" i="13" s="1"/>
  <c r="G197" i="13"/>
  <c r="W197" i="13" s="1"/>
  <c r="H197" i="13"/>
  <c r="X197" i="13" s="1"/>
  <c r="I197" i="13"/>
  <c r="Y197" i="13" s="1"/>
  <c r="J197" i="13"/>
  <c r="Z197" i="13" s="1"/>
  <c r="L197" i="13"/>
  <c r="AB197" i="13" s="1"/>
  <c r="M197" i="13"/>
  <c r="AC197" i="13" s="1"/>
  <c r="K198" i="13"/>
  <c r="K199" i="13"/>
  <c r="N199" i="13" s="1"/>
  <c r="G200" i="13"/>
  <c r="H200" i="13"/>
  <c r="X200" i="13" s="1"/>
  <c r="I200" i="13"/>
  <c r="Y200" i="13" s="1"/>
  <c r="J200" i="13"/>
  <c r="Z200" i="13" s="1"/>
  <c r="M200" i="13"/>
  <c r="AC200" i="13" s="1"/>
  <c r="V200" i="13"/>
  <c r="W200" i="13"/>
  <c r="AB200" i="13"/>
  <c r="N201" i="13"/>
  <c r="N202" i="13"/>
  <c r="N203" i="13"/>
  <c r="N204" i="13"/>
  <c r="N205" i="13"/>
  <c r="N206" i="13"/>
  <c r="N207" i="13"/>
  <c r="N208" i="13"/>
  <c r="F209" i="13"/>
  <c r="G209" i="13"/>
  <c r="H209" i="13"/>
  <c r="X209" i="13" s="1"/>
  <c r="I209" i="13"/>
  <c r="Y209" i="13" s="1"/>
  <c r="J209" i="13"/>
  <c r="Z209" i="13" s="1"/>
  <c r="M209" i="13"/>
  <c r="AC209" i="13" s="1"/>
  <c r="V209" i="13"/>
  <c r="W209" i="13"/>
  <c r="AB209" i="13"/>
  <c r="N210" i="13"/>
  <c r="N211" i="13"/>
  <c r="G212" i="13"/>
  <c r="H212" i="13"/>
  <c r="X212" i="13" s="1"/>
  <c r="I212" i="13"/>
  <c r="Y212" i="13" s="1"/>
  <c r="J212" i="13"/>
  <c r="M212" i="13"/>
  <c r="AC212" i="13" s="1"/>
  <c r="V212" i="13"/>
  <c r="W212" i="13"/>
  <c r="Z212" i="13"/>
  <c r="AB212" i="13"/>
  <c r="K213" i="13"/>
  <c r="N213" i="13" s="1"/>
  <c r="K214" i="13"/>
  <c r="N214" i="13" s="1"/>
  <c r="K215" i="13"/>
  <c r="N215" i="13" s="1"/>
  <c r="K216" i="13"/>
  <c r="N216" i="13" s="1"/>
  <c r="F217" i="13"/>
  <c r="G217" i="13"/>
  <c r="H217" i="13"/>
  <c r="X217" i="13" s="1"/>
  <c r="I217" i="13"/>
  <c r="Y217" i="13" s="1"/>
  <c r="J217" i="13"/>
  <c r="M217" i="13"/>
  <c r="AC217" i="13" s="1"/>
  <c r="V217" i="13"/>
  <c r="W217" i="13"/>
  <c r="Z217" i="13"/>
  <c r="AB217" i="13"/>
  <c r="K218" i="13"/>
  <c r="K219" i="13"/>
  <c r="N219" i="13" s="1"/>
  <c r="F220" i="13"/>
  <c r="V220" i="13" s="1"/>
  <c r="G220" i="13"/>
  <c r="W220" i="13" s="1"/>
  <c r="H220" i="13"/>
  <c r="X220" i="13" s="1"/>
  <c r="I220" i="13"/>
  <c r="J220" i="13"/>
  <c r="M220" i="13"/>
  <c r="AC220" i="13" s="1"/>
  <c r="Y220" i="13"/>
  <c r="Z220" i="13"/>
  <c r="AB220" i="13"/>
  <c r="K221" i="13"/>
  <c r="K222" i="13"/>
  <c r="N222" i="13" s="1"/>
  <c r="K223" i="13"/>
  <c r="N223" i="13" s="1"/>
  <c r="K224" i="13"/>
  <c r="N224" i="13" s="1"/>
  <c r="F226" i="13"/>
  <c r="V226" i="13" s="1"/>
  <c r="I226" i="13"/>
  <c r="Y226" i="13" s="1"/>
  <c r="J226" i="13"/>
  <c r="Z226" i="13" s="1"/>
  <c r="L226" i="13"/>
  <c r="M226" i="13"/>
  <c r="AC226" i="13" s="1"/>
  <c r="W226" i="13"/>
  <c r="X226" i="13"/>
  <c r="AB226" i="13"/>
  <c r="K227" i="13"/>
  <c r="K228" i="13"/>
  <c r="N228" i="13" s="1"/>
  <c r="I229" i="13"/>
  <c r="Y229" i="13" s="1"/>
  <c r="J229" i="13"/>
  <c r="Z229" i="13" s="1"/>
  <c r="M229" i="13"/>
  <c r="AC229" i="13" s="1"/>
  <c r="V229" i="13"/>
  <c r="W229" i="13"/>
  <c r="X229" i="13"/>
  <c r="AB229" i="13"/>
  <c r="N231" i="13"/>
  <c r="K232" i="13"/>
  <c r="AA232" i="13" s="1"/>
  <c r="N232" i="13"/>
  <c r="AD232" i="13" s="1"/>
  <c r="V232" i="13"/>
  <c r="W232" i="13"/>
  <c r="X232" i="13"/>
  <c r="Y232" i="13"/>
  <c r="Z232" i="13"/>
  <c r="AB232" i="13"/>
  <c r="AC232" i="13"/>
  <c r="K233" i="13"/>
  <c r="N233" i="13" s="1"/>
  <c r="AD233" i="13" s="1"/>
  <c r="V233" i="13"/>
  <c r="W233" i="13"/>
  <c r="X233" i="13"/>
  <c r="Y233" i="13"/>
  <c r="Z233" i="13"/>
  <c r="AB233" i="13"/>
  <c r="AC233" i="13"/>
  <c r="G234" i="13"/>
  <c r="W234" i="13" s="1"/>
  <c r="H234" i="13"/>
  <c r="X234" i="13" s="1"/>
  <c r="I234" i="13"/>
  <c r="Y234" i="13" s="1"/>
  <c r="J234" i="13"/>
  <c r="M234" i="13"/>
  <c r="AC234" i="13" s="1"/>
  <c r="V234" i="13"/>
  <c r="Z234" i="13"/>
  <c r="AB234" i="13"/>
  <c r="N235" i="13"/>
  <c r="N236" i="13"/>
  <c r="N237" i="13"/>
  <c r="K238" i="13"/>
  <c r="N238" i="13" s="1"/>
  <c r="AD238" i="13" s="1"/>
  <c r="V238" i="13"/>
  <c r="W238" i="13"/>
  <c r="X238" i="13"/>
  <c r="Y238" i="13"/>
  <c r="Z238" i="13"/>
  <c r="AB238" i="13"/>
  <c r="AC238" i="13"/>
  <c r="K239" i="13"/>
  <c r="N239" i="13" s="1"/>
  <c r="AD239" i="13" s="1"/>
  <c r="V239" i="13"/>
  <c r="W239" i="13"/>
  <c r="X239" i="13"/>
  <c r="Y239" i="13"/>
  <c r="Z239" i="13"/>
  <c r="AB239" i="13"/>
  <c r="AC239" i="13"/>
  <c r="I240" i="13"/>
  <c r="Y240" i="13" s="1"/>
  <c r="J240" i="13"/>
  <c r="Z240" i="13" s="1"/>
  <c r="M240" i="13"/>
  <c r="AC240" i="13" s="1"/>
  <c r="V240" i="13"/>
  <c r="W240" i="13"/>
  <c r="X240" i="13"/>
  <c r="AB240" i="13"/>
  <c r="N242" i="13"/>
  <c r="N243" i="13"/>
  <c r="N244" i="13"/>
  <c r="N245" i="13"/>
  <c r="N246" i="13"/>
  <c r="F247" i="13"/>
  <c r="V247" i="13" s="1"/>
  <c r="G247" i="13"/>
  <c r="W247" i="13" s="1"/>
  <c r="H247" i="13"/>
  <c r="X247" i="13" s="1"/>
  <c r="I247" i="13"/>
  <c r="J247" i="13"/>
  <c r="M247" i="13"/>
  <c r="AC247" i="13" s="1"/>
  <c r="Y247" i="13"/>
  <c r="Z247" i="13"/>
  <c r="AB247" i="13"/>
  <c r="K248" i="13"/>
  <c r="K247" i="13" s="1"/>
  <c r="AA247" i="13" s="1"/>
  <c r="K250" i="13"/>
  <c r="N250" i="13" s="1"/>
  <c r="AD250" i="13" s="1"/>
  <c r="V250" i="13"/>
  <c r="W250" i="13"/>
  <c r="X250" i="13"/>
  <c r="Y250" i="13"/>
  <c r="Z250" i="13"/>
  <c r="AB250" i="13"/>
  <c r="AC250" i="13"/>
  <c r="K251" i="13"/>
  <c r="N251" i="13" s="1"/>
  <c r="V251" i="13"/>
  <c r="W251" i="13"/>
  <c r="X251" i="13"/>
  <c r="Y251" i="13"/>
  <c r="Z251" i="13"/>
  <c r="AB251" i="13"/>
  <c r="AC251" i="13"/>
  <c r="AD251" i="13"/>
  <c r="K252" i="13"/>
  <c r="V252" i="13"/>
  <c r="W252" i="13"/>
  <c r="X252" i="13"/>
  <c r="Y252" i="13"/>
  <c r="Z252" i="13"/>
  <c r="AB252" i="13"/>
  <c r="AC252" i="13"/>
  <c r="K253" i="13"/>
  <c r="N253" i="13" s="1"/>
  <c r="AD253" i="13" s="1"/>
  <c r="V253" i="13"/>
  <c r="W253" i="13"/>
  <c r="X253" i="13"/>
  <c r="Y253" i="13"/>
  <c r="Z253" i="13"/>
  <c r="AB253" i="13"/>
  <c r="AC253" i="13"/>
  <c r="F254" i="13"/>
  <c r="V254" i="13" s="1"/>
  <c r="G254" i="13"/>
  <c r="H254" i="13"/>
  <c r="X254" i="13" s="1"/>
  <c r="I254" i="13"/>
  <c r="Y254" i="13" s="1"/>
  <c r="J254" i="13"/>
  <c r="M254" i="13"/>
  <c r="AC254" i="13" s="1"/>
  <c r="W254" i="13"/>
  <c r="Z254" i="13"/>
  <c r="AB254" i="13"/>
  <c r="K255" i="13"/>
  <c r="K256" i="13"/>
  <c r="N256" i="13" s="1"/>
  <c r="K257" i="13"/>
  <c r="N257" i="13" s="1"/>
  <c r="AD257" i="13" s="1"/>
  <c r="V257" i="13"/>
  <c r="W257" i="13"/>
  <c r="X257" i="13"/>
  <c r="Y257" i="13"/>
  <c r="Z257" i="13"/>
  <c r="AB257" i="13"/>
  <c r="AC257" i="13"/>
  <c r="N258" i="13"/>
  <c r="AD258" i="13" s="1"/>
  <c r="V258" i="13"/>
  <c r="W258" i="13"/>
  <c r="X258" i="13"/>
  <c r="Y258" i="13"/>
  <c r="Z258" i="13"/>
  <c r="AB258" i="13"/>
  <c r="AC258" i="13"/>
  <c r="K259" i="13"/>
  <c r="N259" i="13" s="1"/>
  <c r="AD259" i="13" s="1"/>
  <c r="V259" i="13"/>
  <c r="W259" i="13"/>
  <c r="X259" i="13"/>
  <c r="Y259" i="13"/>
  <c r="Z259" i="13"/>
  <c r="AB259" i="13"/>
  <c r="AC259" i="13"/>
  <c r="F260" i="13"/>
  <c r="V260" i="13" s="1"/>
  <c r="G260" i="13"/>
  <c r="W260" i="13" s="1"/>
  <c r="H260" i="13"/>
  <c r="I260" i="13"/>
  <c r="Y260" i="13" s="1"/>
  <c r="J260" i="13"/>
  <c r="Z260" i="13" s="1"/>
  <c r="M260" i="13"/>
  <c r="AC260" i="13" s="1"/>
  <c r="X260" i="13"/>
  <c r="AB260" i="13"/>
  <c r="K261" i="13"/>
  <c r="K262" i="13"/>
  <c r="N262" i="13" s="1"/>
  <c r="AA263" i="13"/>
  <c r="N263" i="13"/>
  <c r="AD263" i="13" s="1"/>
  <c r="V263" i="13"/>
  <c r="W263" i="13"/>
  <c r="X263" i="13"/>
  <c r="Y263" i="13"/>
  <c r="Z263" i="13"/>
  <c r="AB263" i="13"/>
  <c r="AC263" i="13"/>
  <c r="N264" i="13"/>
  <c r="AD264" i="13" s="1"/>
  <c r="V264" i="13"/>
  <c r="W264" i="13"/>
  <c r="X264" i="13"/>
  <c r="Y264" i="13"/>
  <c r="Z264" i="13"/>
  <c r="AA264" i="13"/>
  <c r="AB264" i="13"/>
  <c r="AC264" i="13"/>
  <c r="N265" i="13"/>
  <c r="AD265" i="13" s="1"/>
  <c r="V265" i="13"/>
  <c r="W265" i="13"/>
  <c r="X265" i="13"/>
  <c r="Y265" i="13"/>
  <c r="Z265" i="13"/>
  <c r="AB265" i="13"/>
  <c r="AC265" i="13"/>
  <c r="N266" i="13"/>
  <c r="AD266" i="13" s="1"/>
  <c r="V266" i="13"/>
  <c r="W266" i="13"/>
  <c r="X266" i="13"/>
  <c r="Y266" i="13"/>
  <c r="Z266" i="13"/>
  <c r="AA266" i="13"/>
  <c r="AB266" i="13"/>
  <c r="AC266" i="13"/>
  <c r="N267" i="13"/>
  <c r="AD267" i="13" s="1"/>
  <c r="V267" i="13"/>
  <c r="W267" i="13"/>
  <c r="X267" i="13"/>
  <c r="Y267" i="13"/>
  <c r="Z267" i="13"/>
  <c r="AA267" i="13"/>
  <c r="AB267" i="13"/>
  <c r="AC267" i="13"/>
  <c r="AB141" i="13" l="1"/>
  <c r="AA251" i="13"/>
  <c r="AA174" i="13"/>
  <c r="K8" i="13"/>
  <c r="K17" i="13"/>
  <c r="AA238" i="13"/>
  <c r="W268" i="13"/>
  <c r="G268" i="13" s="1"/>
  <c r="AB268" i="13"/>
  <c r="L268" i="13" s="1"/>
  <c r="K226" i="13"/>
  <c r="AA226" i="13" s="1"/>
  <c r="N227" i="13"/>
  <c r="N194" i="13"/>
  <c r="AD194" i="13" s="1"/>
  <c r="N8" i="13"/>
  <c r="Y225" i="13"/>
  <c r="I225" i="13" s="1"/>
  <c r="Z268" i="13"/>
  <c r="J268" i="13" s="1"/>
  <c r="V225" i="13"/>
  <c r="F225" i="13" s="1"/>
  <c r="AB225" i="13"/>
  <c r="L225" i="13" s="1"/>
  <c r="L280" i="13" s="1"/>
  <c r="X268" i="13"/>
  <c r="H268" i="13" s="1"/>
  <c r="V268" i="13"/>
  <c r="F268" i="13" s="1"/>
  <c r="K229" i="13"/>
  <c r="AA229" i="13" s="1"/>
  <c r="N230" i="13"/>
  <c r="N229" i="13" s="1"/>
  <c r="AD229" i="13" s="1"/>
  <c r="N226" i="13"/>
  <c r="AD226" i="13" s="1"/>
  <c r="K163" i="13"/>
  <c r="AA163" i="13" s="1"/>
  <c r="N164" i="13"/>
  <c r="N163" i="13" s="1"/>
  <c r="AD163" i="13" s="1"/>
  <c r="K134" i="13"/>
  <c r="AA134" i="13" s="1"/>
  <c r="N135" i="13"/>
  <c r="K118" i="13"/>
  <c r="AA118" i="13" s="1"/>
  <c r="N67" i="13"/>
  <c r="AD67" i="13" s="1"/>
  <c r="AC225" i="13"/>
  <c r="M225" i="13" s="1"/>
  <c r="K260" i="13"/>
  <c r="AA260" i="13" s="1"/>
  <c r="AA258" i="13"/>
  <c r="N252" i="13"/>
  <c r="AD252" i="13" s="1"/>
  <c r="AA252" i="13"/>
  <c r="K240" i="13"/>
  <c r="AA240" i="13" s="1"/>
  <c r="N241" i="13"/>
  <c r="N240" i="13" s="1"/>
  <c r="AD240" i="13" s="1"/>
  <c r="K220" i="13"/>
  <c r="AA220" i="13" s="1"/>
  <c r="N221" i="13"/>
  <c r="N220" i="13" s="1"/>
  <c r="AD220" i="13" s="1"/>
  <c r="N200" i="13"/>
  <c r="AD200" i="13" s="1"/>
  <c r="K189" i="13"/>
  <c r="AA189" i="13" s="1"/>
  <c r="N190" i="13"/>
  <c r="W225" i="13"/>
  <c r="G225" i="13" s="1"/>
  <c r="N114" i="13"/>
  <c r="AD114" i="13" s="1"/>
  <c r="N96" i="13"/>
  <c r="AD96" i="13" s="1"/>
  <c r="N76" i="13"/>
  <c r="AD76" i="13" s="1"/>
  <c r="K72" i="13"/>
  <c r="AA72" i="13" s="1"/>
  <c r="K62" i="13"/>
  <c r="AA62" i="13" s="1"/>
  <c r="K54" i="13"/>
  <c r="AA54" i="13" s="1"/>
  <c r="N55" i="13"/>
  <c r="N54" i="13" s="1"/>
  <c r="AD54" i="13" s="1"/>
  <c r="Z225" i="13"/>
  <c r="J225" i="13" s="1"/>
  <c r="X225" i="13"/>
  <c r="H225" i="13" s="1"/>
  <c r="K44" i="13"/>
  <c r="AA44" i="13" s="1"/>
  <c r="K254" i="13"/>
  <c r="AA254" i="13" s="1"/>
  <c r="K234" i="13"/>
  <c r="N234" i="13" s="1"/>
  <c r="AD234" i="13" s="1"/>
  <c r="Y268" i="13"/>
  <c r="I268" i="13" s="1"/>
  <c r="K217" i="13"/>
  <c r="AA217" i="13" s="1"/>
  <c r="K209" i="13"/>
  <c r="AA209" i="13" s="1"/>
  <c r="K183" i="13"/>
  <c r="AA183" i="13" s="1"/>
  <c r="K178" i="13"/>
  <c r="AA178" i="13" s="1"/>
  <c r="N170" i="13"/>
  <c r="AD170" i="13" s="1"/>
  <c r="N154" i="13"/>
  <c r="AD154" i="13" s="1"/>
  <c r="K146" i="13"/>
  <c r="AA146" i="13" s="1"/>
  <c r="K128" i="13"/>
  <c r="K114" i="13"/>
  <c r="AA114" i="13" s="1"/>
  <c r="K108" i="13"/>
  <c r="K100" i="13"/>
  <c r="AA100" i="13" s="1"/>
  <c r="K96" i="13"/>
  <c r="AA96" i="13" s="1"/>
  <c r="K91" i="13"/>
  <c r="AA91" i="13" s="1"/>
  <c r="K81" i="13"/>
  <c r="AA81" i="13" s="1"/>
  <c r="K76" i="13"/>
  <c r="AA76" i="13" s="1"/>
  <c r="K67" i="13"/>
  <c r="AA67" i="13" s="1"/>
  <c r="N62" i="13"/>
  <c r="AD62" i="13" s="1"/>
  <c r="N44" i="13"/>
  <c r="AD44" i="13" s="1"/>
  <c r="K18" i="13"/>
  <c r="AA18" i="13" s="1"/>
  <c r="AC268" i="13"/>
  <c r="M268" i="13" s="1"/>
  <c r="N212" i="13"/>
  <c r="AD212" i="13" s="1"/>
  <c r="AA265" i="13"/>
  <c r="N261" i="13"/>
  <c r="N260" i="13" s="1"/>
  <c r="AD260" i="13" s="1"/>
  <c r="AA259" i="13"/>
  <c r="AA257" i="13"/>
  <c r="N255" i="13"/>
  <c r="N254" i="13" s="1"/>
  <c r="AD254" i="13" s="1"/>
  <c r="AA253" i="13"/>
  <c r="AA250" i="13"/>
  <c r="N248" i="13"/>
  <c r="N247" i="13" s="1"/>
  <c r="AD247" i="13" s="1"/>
  <c r="AA239" i="13"/>
  <c r="AA233" i="13"/>
  <c r="N218" i="13"/>
  <c r="N217" i="13" s="1"/>
  <c r="AD217" i="13" s="1"/>
  <c r="K200" i="13"/>
  <c r="AA200" i="13" s="1"/>
  <c r="K197" i="13"/>
  <c r="AA197" i="13" s="1"/>
  <c r="N198" i="13"/>
  <c r="N197" i="13" s="1"/>
  <c r="AD197" i="13" s="1"/>
  <c r="K194" i="13"/>
  <c r="AA194" i="13" s="1"/>
  <c r="N183" i="13"/>
  <c r="AD183" i="13" s="1"/>
  <c r="N173" i="13"/>
  <c r="AD173" i="13" s="1"/>
  <c r="AA173" i="13"/>
  <c r="K154" i="13"/>
  <c r="AA154" i="13" s="1"/>
  <c r="N146" i="13"/>
  <c r="AD146" i="13" s="1"/>
  <c r="N134" i="13"/>
  <c r="AD134" i="13" s="1"/>
  <c r="N128" i="13"/>
  <c r="AD128" i="13" s="1"/>
  <c r="N123" i="13"/>
  <c r="AD123" i="13" s="1"/>
  <c r="N108" i="13"/>
  <c r="AD108" i="13" s="1"/>
  <c r="N81" i="13"/>
  <c r="AD81" i="13" s="1"/>
  <c r="K212" i="13"/>
  <c r="AA212" i="13" s="1"/>
  <c r="N209" i="13"/>
  <c r="AD209" i="13" s="1"/>
  <c r="N189" i="13"/>
  <c r="AD189" i="13" s="1"/>
  <c r="N178" i="13"/>
  <c r="AD178" i="13" s="1"/>
  <c r="K175" i="13"/>
  <c r="AA175" i="13" s="1"/>
  <c r="N176" i="13"/>
  <c r="N175" i="13" s="1"/>
  <c r="AD175" i="13" s="1"/>
  <c r="K170" i="13"/>
  <c r="AA170" i="13" s="1"/>
  <c r="K141" i="13"/>
  <c r="AA141" i="13" s="1"/>
  <c r="N141" i="13"/>
  <c r="AD141" i="13" s="1"/>
  <c r="K131" i="13"/>
  <c r="AA131" i="13" s="1"/>
  <c r="N132" i="13"/>
  <c r="N131" i="13" s="1"/>
  <c r="AD131" i="13" s="1"/>
  <c r="N118" i="13"/>
  <c r="AD118" i="13" s="1"/>
  <c r="N17" i="13"/>
  <c r="K123" i="13"/>
  <c r="AA123" i="13" s="1"/>
  <c r="N101" i="13"/>
  <c r="N100" i="13" s="1"/>
  <c r="AD100" i="13" s="1"/>
  <c r="N92" i="13"/>
  <c r="N91" i="13" s="1"/>
  <c r="AD91" i="13" s="1"/>
  <c r="N73" i="13"/>
  <c r="N72" i="13" s="1"/>
  <c r="AD72" i="13" s="1"/>
  <c r="N19" i="13"/>
  <c r="N18" i="13" s="1"/>
  <c r="AD18" i="13" s="1"/>
  <c r="AA128" i="13" l="1"/>
  <c r="AA108" i="13"/>
  <c r="J269" i="13"/>
  <c r="G269" i="13"/>
  <c r="L269" i="13"/>
  <c r="M269" i="13"/>
  <c r="H269" i="13"/>
  <c r="F269" i="13"/>
  <c r="AA234" i="13"/>
  <c r="I269" i="13"/>
  <c r="AD225" i="13"/>
  <c r="N225" i="13" s="1"/>
  <c r="AA225" i="13"/>
  <c r="K225" i="13" s="1"/>
  <c r="K280" i="13" s="1"/>
  <c r="AA268" i="13"/>
  <c r="K268" i="13" s="1"/>
  <c r="AD268" i="13"/>
  <c r="N268" i="13" s="1"/>
  <c r="K269" i="13" l="1"/>
  <c r="N269" i="13"/>
</calcChain>
</file>

<file path=xl/sharedStrings.xml><?xml version="1.0" encoding="utf-8"?>
<sst xmlns="http://schemas.openxmlformats.org/spreadsheetml/2006/main" count="1510" uniqueCount="567">
  <si>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</si>
  <si>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</si>
  <si>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</si>
  <si>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</si>
  <si>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</si>
  <si>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</si>
  <si>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</si>
  <si>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</si>
  <si>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</si>
  <si>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</si>
  <si>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</si>
  <si>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</si>
  <si>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</si>
  <si>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</si>
  <si>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</si>
  <si>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</si>
  <si>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</si>
  <si>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</si>
  <si>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</si>
  <si>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</si>
  <si>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</si>
  <si>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</si>
  <si>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</si>
  <si>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</si>
  <si>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</si>
  <si>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</si>
  <si>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</si>
  <si>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</si>
  <si>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</si>
  <si>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</si>
  <si>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</si>
  <si>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</si>
  <si>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</si>
  <si>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</si>
  <si>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</si>
  <si>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</si>
  <si>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</si>
  <si>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</si>
  <si>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</si>
  <si>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</si>
  <si>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</si>
  <si>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</si>
  <si>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</si>
  <si>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</si>
  <si>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</si>
  <si>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</si>
  <si>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</si>
  <si>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</si>
  <si>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</si>
  <si>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</si>
  <si>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</si>
  <si>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</si>
  <si>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</si>
  <si>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</si>
  <si>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</si>
  <si>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</si>
  <si>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</si>
  <si>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</si>
  <si>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</si>
  <si>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</si>
  <si>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</si>
  <si>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</si>
  <si>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</si>
  <si>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</si>
  <si>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</si>
  <si>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</si>
  <si>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</si>
  <si>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</si>
  <si>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</si>
  <si>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</si>
  <si>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</si>
  <si>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</si>
  <si>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</si>
  <si>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</si>
  <si>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</si>
  <si>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</si>
  <si>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</si>
  <si>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</si>
  <si>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</si>
  <si>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</si>
  <si>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</si>
  <si>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</si>
  <si>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</si>
  <si>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</si>
  <si>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</si>
  <si>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</si>
  <si>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</si>
  <si>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</si>
  <si>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</si>
  <si>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</si>
  <si>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</si>
  <si>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</si>
  <si>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</si>
  <si>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</si>
  <si>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</si>
  <si>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</si>
  <si>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</si>
  <si>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</si>
  <si>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</si>
  <si>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</si>
  <si>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</si>
  <si>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</si>
  <si>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</si>
  <si>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</si>
  <si>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</si>
  <si>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</si>
  <si>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</si>
  <si>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</si>
  <si>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</si>
  <si>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</si>
  <si>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</si>
  <si>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加須</t>
    <phoneticPr fontId="3"/>
  </si>
  <si>
    <t>7-2</t>
  </si>
  <si>
    <t>騎西</t>
    <phoneticPr fontId="3"/>
  </si>
  <si>
    <t>7-3</t>
  </si>
  <si>
    <t>北川辺</t>
    <phoneticPr fontId="3"/>
  </si>
  <si>
    <t>7-4</t>
  </si>
  <si>
    <t>おおとね</t>
    <phoneticPr fontId="2"/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</si>
  <si>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</si>
  <si>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</si>
  <si>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</si>
  <si>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</si>
  <si>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</si>
  <si>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</si>
  <si>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</si>
  <si>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</si>
  <si>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</si>
  <si>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</si>
  <si>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</si>
  <si>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</si>
  <si>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</si>
  <si>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</si>
  <si>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</si>
  <si>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</si>
  <si>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</si>
  <si>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</si>
  <si>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</si>
  <si>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</si>
  <si>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</si>
  <si>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</si>
  <si>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</si>
  <si>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</si>
  <si>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</si>
  <si>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</si>
  <si>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</si>
  <si>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</si>
  <si>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</si>
  <si>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</si>
  <si>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</si>
  <si>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</si>
  <si>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</si>
  <si>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</si>
  <si>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</si>
  <si>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</si>
  <si>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</si>
  <si>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</si>
  <si>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</si>
  <si>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</si>
  <si>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</si>
  <si>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</si>
  <si>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</si>
  <si>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</si>
  <si>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</si>
  <si>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</si>
  <si>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</si>
  <si>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</si>
  <si>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</si>
  <si>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</si>
  <si>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</si>
  <si>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</si>
  <si>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</si>
  <si>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</si>
  <si>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</si>
  <si>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</si>
  <si>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</si>
  <si>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</si>
  <si>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</si>
  <si>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</si>
  <si>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</si>
  <si>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15-4</t>
    <phoneticPr fontId="3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</si>
  <si>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</si>
  <si>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</si>
  <si>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</si>
  <si>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</si>
  <si>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</si>
  <si>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</si>
  <si>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</si>
  <si>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</si>
  <si>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</si>
  <si>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</si>
  <si>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17-1</t>
    <phoneticPr fontId="3"/>
  </si>
  <si>
    <t>幸手市立</t>
    <rPh sb="0" eb="3">
      <t>サッテシ</t>
    </rPh>
    <rPh sb="3" eb="4">
      <t>リツ</t>
    </rPh>
    <phoneticPr fontId="3"/>
  </si>
  <si>
    <t>17-2</t>
    <phoneticPr fontId="3"/>
  </si>
  <si>
    <t>香日向</t>
    <rPh sb="0" eb="1">
      <t>コウ</t>
    </rPh>
    <rPh sb="1" eb="3">
      <t>ヒナタ</t>
    </rPh>
    <phoneticPr fontId="3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</si>
  <si>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</si>
  <si>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</si>
  <si>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</si>
  <si>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</si>
  <si>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</si>
  <si>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</si>
  <si>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</si>
  <si>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</si>
  <si>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</si>
  <si>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</si>
  <si>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</si>
  <si>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</si>
  <si>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</si>
  <si>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</si>
  <si>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</si>
  <si>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</si>
  <si>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</si>
  <si>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</si>
  <si>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</si>
  <si>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</si>
  <si>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</si>
  <si>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</si>
  <si>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</si>
  <si>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</si>
  <si>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</si>
  <si>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</si>
  <si>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</si>
  <si>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</si>
  <si>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</si>
  <si>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</si>
  <si>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</si>
  <si>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</si>
  <si>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</si>
  <si>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</si>
  <si>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</si>
  <si>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</si>
  <si>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</si>
  <si>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</si>
  <si>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狭山ヶ丘分</t>
    <rPh sb="0" eb="4">
      <t>サヤマガオカ</t>
    </rPh>
    <rPh sb="4" eb="5">
      <t>フン</t>
    </rPh>
    <phoneticPr fontId="2"/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</si>
  <si>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</si>
  <si>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</si>
  <si>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</si>
  <si>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</si>
  <si>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</si>
  <si>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</si>
  <si>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</si>
  <si>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</si>
  <si>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</si>
  <si>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上戸田分</t>
    <rPh sb="0" eb="3">
      <t>カミトダ</t>
    </rPh>
    <rPh sb="3" eb="4">
      <t>ブン</t>
    </rPh>
    <phoneticPr fontId="2"/>
  </si>
  <si>
    <t>下戸田分</t>
    <rPh sb="0" eb="3">
      <t>シモトダ</t>
    </rPh>
    <rPh sb="3" eb="4">
      <t>ブン</t>
    </rPh>
    <phoneticPr fontId="2"/>
  </si>
  <si>
    <t>美笹分</t>
    <rPh sb="0" eb="1">
      <t>ビ</t>
    </rPh>
    <rPh sb="1" eb="2">
      <t>ササ</t>
    </rPh>
    <rPh sb="2" eb="3">
      <t>ブン</t>
    </rPh>
    <phoneticPr fontId="2"/>
  </si>
  <si>
    <t>下戸田南分</t>
    <rPh sb="0" eb="3">
      <t>シモトダ</t>
    </rPh>
    <rPh sb="3" eb="4">
      <t>ミナミ</t>
    </rPh>
    <rPh sb="4" eb="5">
      <t>ブン</t>
    </rPh>
    <phoneticPr fontId="2"/>
  </si>
  <si>
    <t>25-6</t>
    <phoneticPr fontId="3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</si>
  <si>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</si>
  <si>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</si>
  <si>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</si>
  <si>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</si>
  <si>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27</t>
    <phoneticPr fontId="3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</si>
  <si>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</si>
  <si>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</si>
  <si>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</si>
  <si>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</si>
  <si>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</si>
  <si>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</si>
  <si>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</si>
  <si>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</si>
  <si>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</si>
  <si>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</si>
  <si>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</si>
  <si>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</si>
  <si>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</si>
  <si>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</si>
  <si>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</si>
  <si>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</si>
  <si>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</si>
  <si>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</si>
  <si>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</si>
  <si>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</si>
  <si>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</si>
  <si>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</si>
  <si>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</si>
  <si>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</si>
  <si>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</si>
  <si>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</si>
  <si>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</si>
  <si>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</si>
  <si>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</si>
  <si>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</si>
  <si>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</si>
  <si>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</si>
  <si>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</si>
  <si>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</si>
  <si>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</si>
  <si>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</si>
  <si>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</si>
  <si>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</si>
  <si>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</si>
  <si>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</si>
  <si>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</si>
  <si>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</si>
  <si>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</si>
  <si>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</si>
  <si>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</si>
  <si>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</si>
  <si>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</si>
  <si>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</si>
  <si>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</si>
  <si>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</si>
  <si>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</si>
  <si>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</si>
  <si>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</si>
  <si>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</si>
  <si>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</si>
  <si>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</si>
  <si>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</si>
  <si>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</si>
  <si>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</si>
  <si>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</si>
  <si>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</si>
  <si>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</si>
  <si>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</si>
  <si>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</si>
  <si>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</si>
  <si>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</si>
  <si>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</si>
  <si>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</si>
  <si>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</si>
  <si>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</si>
  <si>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</si>
  <si>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</si>
  <si>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</si>
  <si>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</si>
  <si>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</si>
  <si>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</si>
  <si>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</si>
  <si>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</si>
  <si>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</si>
  <si>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</si>
  <si>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</si>
  <si>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42</t>
    <phoneticPr fontId="3"/>
  </si>
  <si>
    <t>小鹿野町</t>
    <rPh sb="0" eb="4">
      <t>オガノマチ</t>
    </rPh>
    <phoneticPr fontId="2"/>
  </si>
  <si>
    <t>42-1</t>
    <phoneticPr fontId="3"/>
  </si>
  <si>
    <t>小鹿野町立</t>
    <rPh sb="0" eb="3">
      <t>オガノ</t>
    </rPh>
    <rPh sb="3" eb="4">
      <t>マチ</t>
    </rPh>
    <rPh sb="4" eb="5">
      <t>リツ</t>
    </rPh>
    <phoneticPr fontId="2"/>
  </si>
  <si>
    <t>42-2</t>
    <phoneticPr fontId="3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</si>
  <si>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</si>
  <si>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</si>
  <si>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</si>
  <si>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</si>
  <si>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</si>
  <si>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</si>
  <si>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</si>
  <si>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</si>
  <si>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</si>
  <si>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</si>
  <si>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</si>
  <si>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</si>
  <si>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</si>
  <si>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</si>
  <si>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</si>
  <si>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48</t>
    <phoneticPr fontId="3"/>
  </si>
  <si>
    <t>杉戸町</t>
    <rPh sb="0" eb="3">
      <t>スギトマチ</t>
    </rPh>
    <phoneticPr fontId="2"/>
  </si>
  <si>
    <t>48-1</t>
    <phoneticPr fontId="3"/>
  </si>
  <si>
    <t>杉戸町立</t>
    <rPh sb="0" eb="2">
      <t>スギト</t>
    </rPh>
    <rPh sb="2" eb="4">
      <t>チョウリツ</t>
    </rPh>
    <phoneticPr fontId="2"/>
  </si>
  <si>
    <t>48-2</t>
    <phoneticPr fontId="3"/>
  </si>
  <si>
    <t>48-3</t>
    <phoneticPr fontId="3"/>
  </si>
  <si>
    <t>南公</t>
    <rPh sb="0" eb="1">
      <t>ミナミ</t>
    </rPh>
    <rPh sb="1" eb="2">
      <t>コウ</t>
    </rPh>
    <phoneticPr fontId="2"/>
  </si>
  <si>
    <t>48-4</t>
    <phoneticPr fontId="3"/>
  </si>
  <si>
    <t>48-5</t>
    <phoneticPr fontId="3"/>
  </si>
  <si>
    <t>泉公</t>
    <rPh sb="0" eb="1">
      <t>イズミ</t>
    </rPh>
    <rPh sb="1" eb="2">
      <t>コウ</t>
    </rPh>
    <phoneticPr fontId="2"/>
  </si>
  <si>
    <t>48-6</t>
    <phoneticPr fontId="3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</si>
  <si>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</si>
  <si>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</si>
  <si>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</si>
  <si>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</si>
  <si>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</si>
  <si>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</si>
  <si>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51</t>
    <phoneticPr fontId="3"/>
  </si>
  <si>
    <t>滑川町</t>
    <rPh sb="0" eb="2">
      <t>ナメガワ</t>
    </rPh>
    <rPh sb="2" eb="3">
      <t>マチ</t>
    </rPh>
    <phoneticPr fontId="5"/>
  </si>
  <si>
    <t>52</t>
    <phoneticPr fontId="3"/>
  </si>
  <si>
    <t>鳩山町</t>
    <rPh sb="0" eb="2">
      <t>ハトヤマ</t>
    </rPh>
    <rPh sb="2" eb="3">
      <t>マチ</t>
    </rPh>
    <phoneticPr fontId="2"/>
  </si>
  <si>
    <t>54</t>
    <phoneticPr fontId="3"/>
  </si>
  <si>
    <t>松伏町</t>
    <rPh sb="0" eb="3">
      <t>マツブシマチ</t>
    </rPh>
    <phoneticPr fontId="2"/>
  </si>
  <si>
    <t>54-1</t>
    <phoneticPr fontId="3"/>
  </si>
  <si>
    <t>54-2</t>
    <phoneticPr fontId="3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</si>
  <si>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</si>
  <si>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55</t>
    <phoneticPr fontId="3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</si>
  <si>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</si>
  <si>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</si>
  <si>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</si>
  <si>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</si>
  <si>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</si>
  <si>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58</t>
    <phoneticPr fontId="3"/>
  </si>
  <si>
    <t>三芳町</t>
    <rPh sb="0" eb="3">
      <t>ミヨシマチ</t>
    </rPh>
    <phoneticPr fontId="2"/>
  </si>
  <si>
    <t>58-1</t>
    <phoneticPr fontId="3"/>
  </si>
  <si>
    <t>58-2</t>
    <phoneticPr fontId="3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</si>
  <si>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</si>
  <si>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</si>
  <si>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</si>
  <si>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60</t>
    <phoneticPr fontId="3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</si>
  <si>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</si>
  <si>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</si>
  <si>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</si>
  <si>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</si>
  <si>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</si>
  <si>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63</t>
    <phoneticPr fontId="3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</si>
  <si>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</si>
  <si>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</si>
  <si>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</si>
  <si>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</si>
  <si>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</si>
  <si>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</si>
  <si>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</si>
  <si>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</si>
  <si>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</si>
  <si>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</si>
  <si>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</si>
  <si>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</si>
  <si>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</si>
  <si>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</si>
  <si>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29</t>
  </si>
  <si>
    <t>飯能市</t>
    <rPh sb="0" eb="3">
      <t>ハンノウシ</t>
    </rPh>
    <phoneticPr fontId="8"/>
  </si>
  <si>
    <t>35</t>
  </si>
  <si>
    <t>本庄市</t>
    <rPh sb="0" eb="3">
      <t>ホンジョウシ</t>
    </rPh>
    <phoneticPr fontId="8"/>
  </si>
  <si>
    <t>35-1</t>
  </si>
  <si>
    <t>35-2</t>
  </si>
  <si>
    <t>36-8</t>
    <phoneticPr fontId="1"/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</si>
  <si>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</si>
  <si>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</si>
  <si>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</si>
  <si>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-</t>
    <phoneticPr fontId="1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</si>
  <si>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</si>
  <si>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</si>
  <si>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</si>
  <si>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</si>
  <si>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</si>
  <si>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</si>
  <si>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</si>
  <si>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</si>
  <si>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長瀞町</t>
    <rPh sb="0" eb="3">
      <t>ナガトロマチ</t>
    </rPh>
    <phoneticPr fontId="22"/>
  </si>
  <si>
    <t>下新倉</t>
    <rPh sb="0" eb="3">
      <t>シモニイクラ</t>
    </rPh>
    <phoneticPr fontId="22"/>
  </si>
  <si>
    <t>和光市立</t>
    <rPh sb="0" eb="2">
      <t>ワコウ</t>
    </rPh>
    <rPh sb="2" eb="3">
      <t>シ</t>
    </rPh>
    <rPh sb="3" eb="4">
      <t>タ</t>
    </rPh>
    <phoneticPr fontId="22"/>
  </si>
  <si>
    <t>和光市</t>
    <rPh sb="0" eb="2">
      <t>ワコウ</t>
    </rPh>
    <rPh sb="2" eb="3">
      <t>シ</t>
    </rPh>
    <phoneticPr fontId="22"/>
  </si>
  <si>
    <t>児玉</t>
    <rPh sb="0" eb="2">
      <t>コダマ</t>
    </rPh>
    <phoneticPr fontId="22"/>
  </si>
  <si>
    <t>本庄</t>
    <rPh sb="0" eb="2">
      <t>ホンジョウ</t>
    </rPh>
    <phoneticPr fontId="22"/>
  </si>
  <si>
    <t>上柴</t>
    <rPh sb="0" eb="1">
      <t>ウエ</t>
    </rPh>
    <rPh sb="1" eb="2">
      <t>シバ</t>
    </rPh>
    <phoneticPr fontId="1"/>
  </si>
  <si>
    <t>32-1</t>
    <phoneticPr fontId="3"/>
  </si>
  <si>
    <t>こども図書館</t>
    <rPh sb="3" eb="6">
      <t>トショカン</t>
    </rPh>
    <phoneticPr fontId="22"/>
  </si>
  <si>
    <t>飯能市立</t>
    <rPh sb="0" eb="3">
      <t>ハンノウシ</t>
    </rPh>
    <rPh sb="3" eb="4">
      <t>リツ</t>
    </rPh>
    <phoneticPr fontId="22"/>
  </si>
  <si>
    <t>26-2</t>
    <phoneticPr fontId="3"/>
  </si>
  <si>
    <t>26-1</t>
    <phoneticPr fontId="3"/>
  </si>
  <si>
    <t>本館一括</t>
    <rPh sb="0" eb="2">
      <t>ホンカン</t>
    </rPh>
    <rPh sb="2" eb="4">
      <t>イッカツ</t>
    </rPh>
    <phoneticPr fontId="1"/>
  </si>
  <si>
    <t>駅前配本所</t>
    <rPh sb="0" eb="2">
      <t>エキマエ</t>
    </rPh>
    <rPh sb="2" eb="4">
      <t>ハイホン</t>
    </rPh>
    <rPh sb="4" eb="5">
      <t>ジョ</t>
    </rPh>
    <phoneticPr fontId="2"/>
  </si>
  <si>
    <t>荒川</t>
    <rPh sb="0" eb="1">
      <t>アラ</t>
    </rPh>
    <rPh sb="1" eb="2">
      <t>カワ</t>
    </rPh>
    <phoneticPr fontId="22"/>
  </si>
  <si>
    <t>大滝</t>
    <rPh sb="0" eb="2">
      <t>オオタキ</t>
    </rPh>
    <phoneticPr fontId="22"/>
  </si>
  <si>
    <t>吉田</t>
    <rPh sb="0" eb="2">
      <t>ヨシダ</t>
    </rPh>
    <phoneticPr fontId="22"/>
  </si>
  <si>
    <t>秩父</t>
    <rPh sb="0" eb="2">
      <t>チチブ</t>
    </rPh>
    <phoneticPr fontId="22"/>
  </si>
  <si>
    <t>秩父市</t>
    <rPh sb="0" eb="3">
      <t>チチブシ</t>
    </rPh>
    <phoneticPr fontId="22"/>
  </si>
  <si>
    <t>狭山台</t>
    <rPh sb="0" eb="3">
      <t>サヤマダイ</t>
    </rPh>
    <phoneticPr fontId="8"/>
  </si>
  <si>
    <t>中央で一括</t>
    <rPh sb="0" eb="2">
      <t>チュウオウ</t>
    </rPh>
    <rPh sb="3" eb="5">
      <t>イッカツ</t>
    </rPh>
    <phoneticPr fontId="1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</si>
  <si>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3"/>
  </si>
  <si>
    <t>江南</t>
    <rPh sb="0" eb="2">
      <t>コウナン</t>
    </rPh>
    <phoneticPr fontId="10"/>
  </si>
  <si>
    <t>大里</t>
    <rPh sb="0" eb="2">
      <t>オオサト</t>
    </rPh>
    <phoneticPr fontId="10"/>
  </si>
  <si>
    <t>妻沼</t>
    <rPh sb="0" eb="2">
      <t>メヌマ</t>
    </rPh>
    <phoneticPr fontId="10"/>
  </si>
  <si>
    <t>熊谷</t>
    <rPh sb="0" eb="2">
      <t>クマガヤ</t>
    </rPh>
    <phoneticPr fontId="10"/>
  </si>
  <si>
    <t>熊谷市</t>
    <rPh sb="0" eb="3">
      <t>クマガヤシ</t>
    </rPh>
    <phoneticPr fontId="10"/>
  </si>
  <si>
    <t>菖蒲一括</t>
    <rPh sb="0" eb="2">
      <t>ショウブ</t>
    </rPh>
    <rPh sb="2" eb="4">
      <t>イッカツ</t>
    </rPh>
    <phoneticPr fontId="1"/>
  </si>
  <si>
    <t>中央一括</t>
    <rPh sb="0" eb="2">
      <t>チュウオウ</t>
    </rPh>
    <rPh sb="2" eb="4">
      <t>イッカツ</t>
    </rPh>
    <phoneticPr fontId="1"/>
  </si>
  <si>
    <t>高階</t>
    <rPh sb="0" eb="2">
      <t>タカシナ</t>
    </rPh>
    <phoneticPr fontId="22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</si>
  <si>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22"/>
  </si>
  <si>
    <t>西</t>
    <rPh sb="0" eb="1">
      <t>ニシ</t>
    </rPh>
    <phoneticPr fontId="22"/>
  </si>
  <si>
    <t>中央</t>
    <rPh sb="0" eb="2">
      <t>チュウオウ</t>
    </rPh>
    <phoneticPr fontId="22"/>
  </si>
  <si>
    <t>川越市</t>
    <rPh sb="0" eb="3">
      <t>カワゴエシ</t>
    </rPh>
    <phoneticPr fontId="22"/>
  </si>
  <si>
    <t>***</t>
    <phoneticPr fontId="1"/>
  </si>
  <si>
    <t>5-4</t>
  </si>
  <si>
    <t>内間木公</t>
    <rPh sb="0" eb="2">
      <t>ウチマ</t>
    </rPh>
    <rPh sb="2" eb="3">
      <t>キ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</si>
  <si>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</si>
  <si>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</si>
  <si>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</si>
  <si>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</si>
  <si>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北分館</t>
    <rPh sb="0" eb="1">
      <t>キタ</t>
    </rPh>
    <rPh sb="1" eb="3">
      <t>ブンカン</t>
    </rPh>
    <phoneticPr fontId="0"/>
  </si>
  <si>
    <t>朝霞</t>
    <rPh sb="0" eb="2">
      <t>アサカ</t>
    </rPh>
    <phoneticPr fontId="0"/>
  </si>
  <si>
    <t>朝霞市</t>
    <rPh sb="0" eb="3">
      <t>アサカシ</t>
    </rPh>
    <phoneticPr fontId="0"/>
  </si>
  <si>
    <t>1-25</t>
    <phoneticPr fontId="3"/>
  </si>
  <si>
    <t>武蔵浦和</t>
    <rPh sb="0" eb="2">
      <t>ムサシ</t>
    </rPh>
    <rPh sb="2" eb="4">
      <t>ウラワ</t>
    </rPh>
    <phoneticPr fontId="3"/>
  </si>
  <si>
    <t>1-24</t>
    <phoneticPr fontId="3"/>
  </si>
  <si>
    <t>美園</t>
    <rPh sb="0" eb="2">
      <t>ミソノ</t>
    </rPh>
    <phoneticPr fontId="3"/>
  </si>
  <si>
    <t>図書館名</t>
    <phoneticPr fontId="3"/>
  </si>
  <si>
    <t>－</t>
    <phoneticPr fontId="1"/>
  </si>
  <si>
    <t>-</t>
  </si>
  <si>
    <t>本館一括</t>
    <rPh sb="0" eb="2">
      <t>ほんかん</t>
    </rPh>
    <rPh sb="2" eb="4">
      <t>いっかつ</t>
    </rPh>
    <phoneticPr fontId="9" type="Hiragana"/>
  </si>
  <si>
    <t>－</t>
  </si>
  <si>
    <r>
      <t>※「来館者数（人）」：上記「開館」及び「特設窓口設置等」の日に来館した延べ人数。「○○</t>
    </r>
    <r>
      <rPr>
        <vertAlign val="superscript"/>
        <sz val="12"/>
        <color theme="1"/>
        <rFont val="ＭＳ Ｐ明朝"/>
        <family val="1"/>
        <charset val="128"/>
      </rPr>
      <t>※</t>
    </r>
    <r>
      <rPr>
        <sz val="12"/>
        <color theme="1"/>
        <rFont val="ＭＳ Ｐ明朝"/>
        <family val="1"/>
        <charset val="128"/>
      </rPr>
      <t>」と表記されている館の数値は、「開館」の日に来館した延べ人数。</t>
    </r>
    <rPh sb="2" eb="5">
      <t>ライカンシャ</t>
    </rPh>
    <rPh sb="5" eb="6">
      <t>スウ</t>
    </rPh>
    <rPh sb="7" eb="8">
      <t>ニン</t>
    </rPh>
    <rPh sb="11" eb="13">
      <t>ジョウキ</t>
    </rPh>
    <rPh sb="14" eb="16">
      <t>カイカン</t>
    </rPh>
    <rPh sb="17" eb="18">
      <t>オヨ</t>
    </rPh>
    <rPh sb="20" eb="22">
      <t>トクセツ</t>
    </rPh>
    <rPh sb="22" eb="24">
      <t>マドグチ</t>
    </rPh>
    <rPh sb="24" eb="26">
      <t>セッチ</t>
    </rPh>
    <rPh sb="26" eb="27">
      <t>トウ</t>
    </rPh>
    <rPh sb="29" eb="30">
      <t>ヒ</t>
    </rPh>
    <rPh sb="31" eb="33">
      <t>ライカン</t>
    </rPh>
    <rPh sb="35" eb="36">
      <t>ノ</t>
    </rPh>
    <rPh sb="37" eb="39">
      <t>ニンズウ</t>
    </rPh>
    <rPh sb="46" eb="48">
      <t>ヒョウキ</t>
    </rPh>
    <rPh sb="53" eb="54">
      <t>カン</t>
    </rPh>
    <rPh sb="55" eb="57">
      <t>スウチ</t>
    </rPh>
    <rPh sb="60" eb="62">
      <t>カイカン</t>
    </rPh>
    <rPh sb="64" eb="65">
      <t>ヒ</t>
    </rPh>
    <rPh sb="66" eb="68">
      <t>ライカン</t>
    </rPh>
    <rPh sb="70" eb="71">
      <t>ノ</t>
    </rPh>
    <rPh sb="72" eb="74">
      <t>ニンズウ</t>
    </rPh>
    <phoneticPr fontId="1"/>
  </si>
  <si>
    <t xml:space="preserve"> 　「コロナによる臨時休館」：特設窓口設置等もしていなく、利用者が来館してもサービスを受けられない状態の日数（電話でレファレンスのみを受けていた日なども含む）。</t>
    <rPh sb="21" eb="22">
      <t>トウ</t>
    </rPh>
    <phoneticPr fontId="1"/>
  </si>
  <si>
    <t>　 「特設窓口設置等」：利用者は書架の閲覧などはできないが、入口などの特設窓口や通常のカウンターで予約した資料の貸出や返却ができる状態の日数。</t>
    <rPh sb="3" eb="5">
      <t>トクセツ</t>
    </rPh>
    <rPh sb="5" eb="7">
      <t>マドグチ</t>
    </rPh>
    <rPh sb="7" eb="9">
      <t>セッチ</t>
    </rPh>
    <rPh sb="9" eb="10">
      <t>トウ</t>
    </rPh>
    <rPh sb="40" eb="42">
      <t>ツウジョウ</t>
    </rPh>
    <phoneticPr fontId="1"/>
  </si>
  <si>
    <t>　 「開館」：館内に利用者が入館し書架の閲覧などが可能な状態の日数（通常開館日及びサービスを制限し開館した日）。</t>
    <phoneticPr fontId="1"/>
  </si>
  <si>
    <t>※「開館・臨時休館日数（日）」</t>
    <rPh sb="2" eb="4">
      <t>カイカン</t>
    </rPh>
    <rPh sb="5" eb="7">
      <t>リンジ</t>
    </rPh>
    <rPh sb="7" eb="9">
      <t>キュウカン</t>
    </rPh>
    <rPh sb="9" eb="11">
      <t>ニッスウ</t>
    </rPh>
    <rPh sb="12" eb="13">
      <t>ニチ</t>
    </rPh>
    <phoneticPr fontId="1"/>
  </si>
  <si>
    <t>／</t>
    <phoneticPr fontId="1"/>
  </si>
  <si>
    <t>／</t>
  </si>
  <si>
    <t>－</t>
    <phoneticPr fontId="3"/>
  </si>
  <si>
    <t>本館一括</t>
    <rPh sb="0" eb="2">
      <t>ホンカン</t>
    </rPh>
    <rPh sb="2" eb="4">
      <t>イッカツ</t>
    </rPh>
    <phoneticPr fontId="9"/>
  </si>
  <si>
    <t>37-2</t>
  </si>
  <si>
    <t>37-1</t>
  </si>
  <si>
    <t>市立一括</t>
    <rPh sb="0" eb="2">
      <t>シリツ</t>
    </rPh>
    <rPh sb="2" eb="4">
      <t>イッカツ</t>
    </rPh>
    <phoneticPr fontId="2"/>
  </si>
  <si>
    <t>上福岡一括</t>
    <rPh sb="0" eb="3">
      <t>カミフクオカ</t>
    </rPh>
    <rPh sb="3" eb="5">
      <t>イッカツ</t>
    </rPh>
    <phoneticPr fontId="1"/>
  </si>
  <si>
    <t>本館一括</t>
  </si>
  <si>
    <t>25-5</t>
    <phoneticPr fontId="3"/>
  </si>
  <si>
    <t>25-4</t>
    <phoneticPr fontId="3"/>
  </si>
  <si>
    <t>25-3</t>
    <phoneticPr fontId="3"/>
  </si>
  <si>
    <t>25-2</t>
    <phoneticPr fontId="3"/>
  </si>
  <si>
    <t>中央図書館</t>
    <rPh sb="0" eb="2">
      <t>チュウオウ</t>
    </rPh>
    <rPh sb="2" eb="5">
      <t>トショカン</t>
    </rPh>
    <phoneticPr fontId="2"/>
  </si>
  <si>
    <t>25-1</t>
    <phoneticPr fontId="3"/>
  </si>
  <si>
    <t>20</t>
  </si>
  <si>
    <t>8-8</t>
    <phoneticPr fontId="3"/>
  </si>
  <si>
    <t>3</t>
    <phoneticPr fontId="1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</si>
  <si>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</si>
  <si>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1-2</t>
    <phoneticPr fontId="3"/>
  </si>
  <si>
    <t>県立熊谷</t>
    <rPh sb="0" eb="2">
      <t>ケンリツ</t>
    </rPh>
    <rPh sb="2" eb="4">
      <t>クマガヤ</t>
    </rPh>
    <phoneticPr fontId="3"/>
  </si>
  <si>
    <t>1</t>
    <phoneticPr fontId="3"/>
  </si>
  <si>
    <t>うち児童</t>
    <rPh sb="2" eb="4">
      <t>ジドウ</t>
    </rPh>
    <phoneticPr fontId="3"/>
  </si>
  <si>
    <t>団体貸出</t>
    <rPh sb="0" eb="2">
      <t>ダンタイ</t>
    </rPh>
    <rPh sb="2" eb="4">
      <t>カシダシ</t>
    </rPh>
    <phoneticPr fontId="3"/>
  </si>
  <si>
    <t>自動車
図書館</t>
    <rPh sb="0" eb="3">
      <t>ジドウシャ</t>
    </rPh>
    <rPh sb="4" eb="7">
      <t>トショカン</t>
    </rPh>
    <phoneticPr fontId="3"/>
  </si>
  <si>
    <t>小計</t>
    <rPh sb="0" eb="2">
      <t>ショウケイ</t>
    </rPh>
    <phoneticPr fontId="3"/>
  </si>
  <si>
    <t>児童書</t>
    <rPh sb="0" eb="3">
      <t>ジドウショ</t>
    </rPh>
    <phoneticPr fontId="3"/>
  </si>
  <si>
    <t>一般書</t>
    <rPh sb="0" eb="3">
      <t>イッパンショ</t>
    </rPh>
    <phoneticPr fontId="3"/>
  </si>
  <si>
    <t>コロナによる
臨時休館</t>
    <rPh sb="7" eb="9">
      <t>リンジ</t>
    </rPh>
    <rPh sb="9" eb="11">
      <t>キュウカン</t>
    </rPh>
    <phoneticPr fontId="1"/>
  </si>
  <si>
    <t>特設窓口
設置等</t>
    <rPh sb="0" eb="2">
      <t>トクセツ</t>
    </rPh>
    <rPh sb="2" eb="4">
      <t>マドグチ</t>
    </rPh>
    <rPh sb="5" eb="7">
      <t>セッチ</t>
    </rPh>
    <rPh sb="7" eb="8">
      <t>トウ</t>
    </rPh>
    <phoneticPr fontId="1"/>
  </si>
  <si>
    <t>開館</t>
    <rPh sb="0" eb="2">
      <t>カイカン</t>
    </rPh>
    <phoneticPr fontId="3"/>
  </si>
  <si>
    <t>貸出冊数（冊）</t>
    <rPh sb="0" eb="2">
      <t>カシダシ</t>
    </rPh>
    <rPh sb="2" eb="4">
      <t>サッスウ</t>
    </rPh>
    <rPh sb="5" eb="6">
      <t>サツ</t>
    </rPh>
    <phoneticPr fontId="3"/>
  </si>
  <si>
    <t>登録者数（人）</t>
    <rPh sb="0" eb="3">
      <t>トウロクシャ</t>
    </rPh>
    <rPh sb="3" eb="4">
      <t>スウ</t>
    </rPh>
    <rPh sb="5" eb="6">
      <t>ニン</t>
    </rPh>
    <phoneticPr fontId="3"/>
  </si>
  <si>
    <t>来館者数
（人）</t>
    <rPh sb="0" eb="3">
      <t>ライカンシャ</t>
    </rPh>
    <rPh sb="3" eb="4">
      <t>スウ</t>
    </rPh>
    <rPh sb="6" eb="7">
      <t>ニン</t>
    </rPh>
    <phoneticPr fontId="3"/>
  </si>
  <si>
    <t>開館・臨時休館日数（日）</t>
    <rPh sb="0" eb="2">
      <t>カイカン</t>
    </rPh>
    <rPh sb="3" eb="5">
      <t>リンジ</t>
    </rPh>
    <rPh sb="5" eb="7">
      <t>キュウカン</t>
    </rPh>
    <rPh sb="7" eb="9">
      <t>ニッスウ</t>
    </rPh>
    <rPh sb="10" eb="11">
      <t>ニチ</t>
    </rPh>
    <phoneticPr fontId="3"/>
  </si>
  <si>
    <t>Ⅲ　サービス（１）</t>
    <phoneticPr fontId="1"/>
  </si>
  <si>
    <t>集計用</t>
    <rPh sb="0" eb="3">
      <t>シュウケイヨウ</t>
    </rPh>
    <phoneticPr fontId="1"/>
  </si>
  <si>
    <t>本館一括</t>
    <rPh sb="0" eb="2">
      <t>ホンカン</t>
    </rPh>
    <rPh sb="2" eb="4">
      <t>イッカツ</t>
    </rPh>
    <phoneticPr fontId="2"/>
  </si>
  <si>
    <t>狭山ケ丘分</t>
    <rPh sb="0" eb="2">
      <t>サヤマ</t>
    </rPh>
    <rPh sb="3" eb="4">
      <t>オカ</t>
    </rPh>
    <rPh sb="4" eb="5">
      <t>フン</t>
    </rPh>
    <phoneticPr fontId="3"/>
  </si>
  <si>
    <t>八幡一括</t>
    <phoneticPr fontId="1"/>
  </si>
  <si>
    <t>本館一括</t>
    <rPh sb="0" eb="2">
      <t>ホンカン</t>
    </rPh>
    <rPh sb="2" eb="4">
      <t>イッカツ</t>
    </rPh>
    <phoneticPr fontId="24"/>
  </si>
  <si>
    <r>
      <t>133,837</t>
    </r>
    <r>
      <rPr>
        <vertAlign val="superscript"/>
        <sz val="10"/>
        <color theme="1"/>
        <rFont val="ＭＳ Ｐ明朝"/>
        <family val="1"/>
        <charset val="128"/>
      </rPr>
      <t>※</t>
    </r>
    <phoneticPr fontId="1"/>
  </si>
  <si>
    <t>***</t>
    <phoneticPr fontId="1"/>
  </si>
  <si>
    <t>-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</si>
  <si>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</si>
  <si>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</si>
  <si>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</si>
  <si>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</si>
  <si>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</si>
  <si>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</si>
  <si>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</si>
  <si>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</si>
  <si>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</si>
  <si>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</si>
  <si>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</si>
  <si>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</si>
  <si>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</si>
  <si>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</si>
  <si>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</si>
  <si>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</si>
  <si>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</si>
  <si>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</si>
  <si>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22</t>
    <phoneticPr fontId="1"/>
  </si>
  <si>
    <t>24</t>
    <phoneticPr fontId="1"/>
  </si>
  <si>
    <t>25</t>
    <phoneticPr fontId="1"/>
  </si>
  <si>
    <t>29</t>
    <phoneticPr fontId="1"/>
  </si>
  <si>
    <t>30</t>
    <phoneticPr fontId="1"/>
  </si>
  <si>
    <t>31</t>
    <phoneticPr fontId="1"/>
  </si>
  <si>
    <t>33</t>
    <phoneticPr fontId="1"/>
  </si>
  <si>
    <t>35</t>
    <phoneticPr fontId="1"/>
  </si>
  <si>
    <t>36</t>
    <phoneticPr fontId="1"/>
  </si>
  <si>
    <t>39</t>
    <phoneticPr fontId="1"/>
  </si>
  <si>
    <t>49</t>
    <phoneticPr fontId="1"/>
  </si>
  <si>
    <t>50</t>
    <phoneticPr fontId="1"/>
  </si>
  <si>
    <t>53</t>
    <phoneticPr fontId="1"/>
  </si>
  <si>
    <t>—</t>
    <phoneticPr fontId="1"/>
  </si>
  <si>
    <t>こども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</si>
</sst>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83" formatCode="#,##0_ "/>
    <numFmt numFmtId="186" formatCode="#,##0;&quot;△ &quot;#,##0"/>
  </numFmts>
  <fonts count="3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</font>
    <font>
      <sz val="10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</font>
    <font>
      <b/>
      <sz val="10"/>
      <color theme="1"/>
      <name val="ＭＳ Ｐ明朝"/>
      <family val="1"/>
    </font>
    <font>
      <sz val="10"/>
      <color theme="1"/>
      <name val="ＭＳ Ｐゴシック"/>
      <family val="3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</font>
    <font>
      <b/>
      <sz val="11"/>
      <color theme="1"/>
      <name val="ＭＳ Ｐゴシック"/>
      <family val="3"/>
      <charset val="128"/>
    </font>
    <font>
      <vertAlign val="superscript"/>
      <sz val="12"/>
      <color theme="1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12">
    <xf numFmtId="0" fontId="0" fillId="0" borderId="0" xfId="0">
      <alignment vertical="center"/>
    </xf>
    <xf numFmtId="0" fontId="11" fillId="0" borderId="37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1" fillId="0" borderId="0" xfId="1" applyFont="1" applyFill="1" applyAlignment="1">
      <alignment vertical="center"/>
    </xf>
    <xf numFmtId="0" fontId="17" fillId="0" borderId="0" xfId="1" applyFont="1">
      <alignment vertical="center"/>
    </xf>
    <xf numFmtId="0" fontId="11" fillId="0" borderId="0" xfId="1" applyFont="1" applyAlignment="1">
      <alignment vertical="center"/>
    </xf>
    <xf numFmtId="0" fontId="11" fillId="4" borderId="0" xfId="1" applyFont="1" applyFill="1">
      <alignment vertical="center"/>
    </xf>
    <xf numFmtId="0" fontId="15" fillId="0" borderId="0" xfId="1" applyFont="1">
      <alignment vertical="center"/>
    </xf>
    <xf numFmtId="0" fontId="1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1" applyFont="1" applyFill="1">
      <alignment vertical="center"/>
    </xf>
    <xf numFmtId="0" fontId="12" fillId="0" borderId="0" xfId="1" applyFont="1" applyAlignment="1">
      <alignment vertical="center"/>
    </xf>
    <xf numFmtId="0" fontId="12" fillId="0" borderId="0" xfId="1" applyFont="1">
      <alignment vertical="center"/>
    </xf>
    <xf numFmtId="0" fontId="12" fillId="4" borderId="0" xfId="1" applyFont="1" applyFill="1">
      <alignment vertical="center"/>
    </xf>
    <xf numFmtId="0" fontId="15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2" fillId="5" borderId="0" xfId="1" applyFont="1" applyFill="1">
      <alignment vertical="center"/>
    </xf>
    <xf numFmtId="49" fontId="11" fillId="0" borderId="21" xfId="1" applyNumberFormat="1" applyFont="1" applyFill="1" applyBorder="1" applyAlignment="1">
      <alignment horizontal="center" vertical="center"/>
    </xf>
    <xf numFmtId="0" fontId="11" fillId="0" borderId="22" xfId="1" applyFont="1" applyFill="1" applyBorder="1">
      <alignment vertical="center"/>
    </xf>
    <xf numFmtId="176" fontId="12" fillId="2" borderId="4" xfId="1" applyNumberFormat="1" applyFont="1" applyFill="1" applyBorder="1" applyAlignment="1">
      <alignment horizontal="right" vertical="center"/>
    </xf>
    <xf numFmtId="49" fontId="11" fillId="0" borderId="15" xfId="1" quotePrefix="1" applyNumberFormat="1" applyFont="1" applyFill="1" applyBorder="1" applyAlignment="1">
      <alignment horizontal="center" vertical="center"/>
    </xf>
    <xf numFmtId="0" fontId="11" fillId="0" borderId="16" xfId="1" applyFont="1" applyFill="1" applyBorder="1">
      <alignment vertical="center"/>
    </xf>
    <xf numFmtId="49" fontId="11" fillId="0" borderId="21" xfId="1" quotePrefix="1" applyNumberFormat="1" applyFont="1" applyFill="1" applyBorder="1" applyAlignment="1">
      <alignment horizontal="center" vertical="center"/>
    </xf>
    <xf numFmtId="0" fontId="11" fillId="0" borderId="22" xfId="1" applyFont="1" applyFill="1" applyBorder="1" applyProtection="1">
      <alignment vertical="center"/>
      <protection locked="0"/>
    </xf>
    <xf numFmtId="49" fontId="11" fillId="0" borderId="21" xfId="1" applyNumberFormat="1" applyFont="1" applyBorder="1" applyAlignment="1">
      <alignment horizontal="center" vertical="center"/>
    </xf>
    <xf numFmtId="0" fontId="11" fillId="0" borderId="22" xfId="1" applyFont="1" applyBorder="1">
      <alignment vertical="center"/>
    </xf>
    <xf numFmtId="0" fontId="11" fillId="0" borderId="22" xfId="1" applyFont="1" applyFill="1" applyBorder="1" applyAlignment="1">
      <alignment vertical="center" shrinkToFit="1"/>
    </xf>
    <xf numFmtId="176" fontId="12" fillId="2" borderId="3" xfId="1" applyNumberFormat="1" applyFont="1" applyFill="1" applyBorder="1" applyAlignment="1">
      <alignment horizontal="right" vertical="center"/>
    </xf>
    <xf numFmtId="176" fontId="12" fillId="2" borderId="2" xfId="1" applyNumberFormat="1" applyFont="1" applyFill="1" applyBorder="1" applyAlignment="1">
      <alignment horizontal="right" vertical="center"/>
    </xf>
    <xf numFmtId="49" fontId="12" fillId="0" borderId="15" xfId="1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/>
    </xf>
    <xf numFmtId="49" fontId="11" fillId="0" borderId="41" xfId="1" quotePrefix="1" applyNumberFormat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vertical="center"/>
    </xf>
    <xf numFmtId="49" fontId="12" fillId="0" borderId="28" xfId="1" applyNumberFormat="1" applyFont="1" applyBorder="1" applyAlignment="1">
      <alignment horizontal="center" vertical="center"/>
    </xf>
    <xf numFmtId="0" fontId="12" fillId="0" borderId="22" xfId="1" applyFont="1" applyBorder="1">
      <alignment vertical="center"/>
    </xf>
    <xf numFmtId="49" fontId="11" fillId="0" borderId="21" xfId="1" quotePrefix="1" applyNumberFormat="1" applyFont="1" applyBorder="1" applyAlignment="1">
      <alignment horizontal="center" vertical="center"/>
    </xf>
    <xf numFmtId="0" fontId="12" fillId="0" borderId="22" xfId="1" applyFont="1" applyFill="1" applyBorder="1">
      <alignment vertical="center"/>
    </xf>
    <xf numFmtId="49" fontId="11" fillId="0" borderId="30" xfId="1" quotePrefix="1" applyNumberFormat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vertical="center"/>
    </xf>
    <xf numFmtId="49" fontId="11" fillId="0" borderId="29" xfId="1" quotePrefix="1" applyNumberFormat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vertical="center"/>
    </xf>
    <xf numFmtId="49" fontId="11" fillId="0" borderId="29" xfId="1" quotePrefix="1" applyNumberFormat="1" applyFont="1" applyBorder="1" applyAlignment="1">
      <alignment horizontal="center" vertical="center"/>
    </xf>
    <xf numFmtId="49" fontId="11" fillId="0" borderId="29" xfId="1" applyNumberFormat="1" applyFont="1" applyFill="1" applyBorder="1" applyAlignment="1">
      <alignment horizontal="center" vertical="center"/>
    </xf>
    <xf numFmtId="49" fontId="12" fillId="0" borderId="29" xfId="1" quotePrefix="1" applyNumberFormat="1" applyFont="1" applyFill="1" applyBorder="1" applyAlignment="1">
      <alignment horizontal="center" vertical="center"/>
    </xf>
    <xf numFmtId="49" fontId="11" fillId="0" borderId="39" xfId="1" quotePrefix="1" applyNumberFormat="1" applyFont="1" applyFill="1" applyBorder="1" applyAlignment="1">
      <alignment horizontal="center" vertical="center"/>
    </xf>
    <xf numFmtId="0" fontId="11" fillId="0" borderId="38" xfId="1" applyFont="1" applyFill="1" applyBorder="1">
      <alignment vertical="center"/>
    </xf>
    <xf numFmtId="0" fontId="18" fillId="0" borderId="22" xfId="1" applyFont="1" applyFill="1" applyBorder="1" applyAlignment="1">
      <alignment vertical="center"/>
    </xf>
    <xf numFmtId="49" fontId="15" fillId="0" borderId="29" xfId="1" quotePrefix="1" applyNumberFormat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vertical="center"/>
    </xf>
    <xf numFmtId="0" fontId="18" fillId="0" borderId="22" xfId="1" applyFont="1" applyFill="1" applyBorder="1">
      <alignment vertical="center"/>
    </xf>
    <xf numFmtId="0" fontId="15" fillId="0" borderId="22" xfId="1" applyFont="1" applyFill="1" applyBorder="1">
      <alignment vertical="center"/>
    </xf>
    <xf numFmtId="49" fontId="18" fillId="0" borderId="39" xfId="1" applyNumberFormat="1" applyFont="1" applyFill="1" applyBorder="1" applyAlignment="1">
      <alignment horizontal="center" vertical="center"/>
    </xf>
    <xf numFmtId="0" fontId="18" fillId="0" borderId="38" xfId="1" applyFont="1" applyBorder="1" applyAlignment="1">
      <alignment vertical="center"/>
    </xf>
    <xf numFmtId="49" fontId="15" fillId="0" borderId="30" xfId="1" quotePrefix="1" applyNumberFormat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vertical="center"/>
    </xf>
    <xf numFmtId="49" fontId="15" fillId="0" borderId="39" xfId="1" quotePrefix="1" applyNumberFormat="1" applyFont="1" applyFill="1" applyBorder="1" applyAlignment="1">
      <alignment horizontal="center" vertical="center"/>
    </xf>
    <xf numFmtId="0" fontId="15" fillId="0" borderId="38" xfId="1" applyFont="1" applyFill="1" applyBorder="1" applyAlignment="1">
      <alignment vertical="center"/>
    </xf>
    <xf numFmtId="49" fontId="15" fillId="0" borderId="29" xfId="1" applyNumberFormat="1" applyFont="1" applyFill="1" applyBorder="1" applyAlignment="1">
      <alignment horizontal="center" vertical="center"/>
    </xf>
    <xf numFmtId="49" fontId="12" fillId="0" borderId="39" xfId="1" applyNumberFormat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vertical="center"/>
    </xf>
    <xf numFmtId="49" fontId="11" fillId="0" borderId="39" xfId="1" applyNumberFormat="1" applyFont="1" applyFill="1" applyBorder="1" applyAlignment="1">
      <alignment horizontal="center" vertical="center"/>
    </xf>
    <xf numFmtId="186" fontId="12" fillId="0" borderId="18" xfId="1" applyNumberFormat="1" applyFont="1" applyFill="1" applyBorder="1">
      <alignment vertical="center"/>
    </xf>
    <xf numFmtId="186" fontId="11" fillId="0" borderId="18" xfId="1" applyNumberFormat="1" applyFont="1" applyFill="1" applyBorder="1">
      <alignment vertical="center"/>
    </xf>
    <xf numFmtId="0" fontId="18" fillId="0" borderId="22" xfId="1" applyFont="1" applyBorder="1">
      <alignment vertical="center"/>
    </xf>
    <xf numFmtId="49" fontId="11" fillId="0" borderId="30" xfId="1" quotePrefix="1" applyNumberFormat="1" applyFont="1" applyBorder="1" applyAlignment="1">
      <alignment horizontal="center" vertical="center"/>
    </xf>
    <xf numFmtId="0" fontId="11" fillId="0" borderId="16" xfId="1" applyFont="1" applyBorder="1">
      <alignment vertical="center"/>
    </xf>
    <xf numFmtId="0" fontId="11" fillId="0" borderId="16" xfId="1" applyFont="1" applyBorder="1" applyAlignment="1">
      <alignment vertical="center" shrinkToFit="1"/>
    </xf>
    <xf numFmtId="0" fontId="12" fillId="0" borderId="16" xfId="1" applyFont="1" applyFill="1" applyBorder="1">
      <alignment vertical="center"/>
    </xf>
    <xf numFmtId="0" fontId="11" fillId="0" borderId="24" xfId="1" applyFont="1" applyFill="1" applyBorder="1">
      <alignment vertical="center"/>
    </xf>
    <xf numFmtId="49" fontId="12" fillId="3" borderId="30" xfId="1" applyNumberFormat="1" applyFont="1" applyFill="1" applyBorder="1" applyAlignment="1">
      <alignment horizontal="center" vertical="center"/>
    </xf>
    <xf numFmtId="49" fontId="11" fillId="3" borderId="30" xfId="1" applyNumberFormat="1" applyFont="1" applyFill="1" applyBorder="1" applyAlignment="1">
      <alignment horizontal="center" vertical="center"/>
    </xf>
    <xf numFmtId="0" fontId="14" fillId="0" borderId="22" xfId="1" applyFont="1" applyFill="1" applyBorder="1">
      <alignment vertical="center"/>
    </xf>
    <xf numFmtId="0" fontId="12" fillId="0" borderId="27" xfId="1" applyFont="1" applyFill="1" applyBorder="1" applyProtection="1">
      <alignment vertical="center"/>
      <protection locked="0"/>
    </xf>
    <xf numFmtId="49" fontId="11" fillId="0" borderId="21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27" xfId="1" applyFont="1" applyFill="1" applyBorder="1" applyProtection="1">
      <alignment vertical="center"/>
      <protection locked="0"/>
    </xf>
    <xf numFmtId="0" fontId="12" fillId="0" borderId="22" xfId="1" applyFont="1" applyFill="1" applyBorder="1" applyAlignment="1">
      <alignment vertical="center"/>
    </xf>
    <xf numFmtId="0" fontId="11" fillId="0" borderId="0" xfId="1" applyFont="1" applyBorder="1">
      <alignment vertical="center"/>
    </xf>
    <xf numFmtId="49" fontId="13" fillId="0" borderId="0" xfId="1" applyNumberFormat="1" applyFont="1" applyBorder="1" applyAlignment="1">
      <alignment horizontal="left" vertical="center" shrinkToFit="1"/>
    </xf>
    <xf numFmtId="0" fontId="16" fillId="0" borderId="0" xfId="1" applyFont="1">
      <alignment vertical="center"/>
    </xf>
    <xf numFmtId="0" fontId="16" fillId="0" borderId="0" xfId="1" applyFont="1" applyFill="1">
      <alignment vertical="center"/>
    </xf>
    <xf numFmtId="0" fontId="12" fillId="2" borderId="0" xfId="1" applyFont="1" applyFill="1">
      <alignment vertical="center"/>
    </xf>
    <xf numFmtId="186" fontId="12" fillId="2" borderId="4" xfId="1" applyNumberFormat="1" applyFont="1" applyFill="1" applyBorder="1" applyAlignment="1">
      <alignment horizontal="right" vertical="center"/>
    </xf>
    <xf numFmtId="186" fontId="12" fillId="2" borderId="6" xfId="1" applyNumberFormat="1" applyFont="1" applyFill="1" applyBorder="1" applyAlignment="1">
      <alignment horizontal="right" vertical="center"/>
    </xf>
    <xf numFmtId="186" fontId="12" fillId="2" borderId="3" xfId="1" applyNumberFormat="1" applyFont="1" applyFill="1" applyBorder="1" applyAlignment="1">
      <alignment horizontal="right" vertical="center"/>
    </xf>
    <xf numFmtId="0" fontId="12" fillId="0" borderId="44" xfId="1" applyFont="1" applyFill="1" applyBorder="1">
      <alignment vertical="center"/>
    </xf>
    <xf numFmtId="186" fontId="12" fillId="0" borderId="22" xfId="1" applyNumberFormat="1" applyFont="1" applyFill="1" applyBorder="1">
      <alignment vertical="center"/>
    </xf>
    <xf numFmtId="186" fontId="12" fillId="0" borderId="47" xfId="1" applyNumberFormat="1" applyFont="1" applyFill="1" applyBorder="1">
      <alignment vertical="center"/>
    </xf>
    <xf numFmtId="186" fontId="12" fillId="0" borderId="17" xfId="1" applyNumberFormat="1" applyFont="1" applyFill="1" applyBorder="1">
      <alignment vertical="center"/>
    </xf>
    <xf numFmtId="0" fontId="12" fillId="0" borderId="0" xfId="1" applyFont="1" applyFill="1" applyAlignment="1">
      <alignment vertical="center"/>
    </xf>
    <xf numFmtId="186" fontId="12" fillId="0" borderId="51" xfId="1" applyNumberFormat="1" applyFont="1" applyFill="1" applyBorder="1" applyAlignment="1">
      <alignment horizontal="right" vertical="center"/>
    </xf>
    <xf numFmtId="186" fontId="11" fillId="0" borderId="22" xfId="1" applyNumberFormat="1" applyFont="1" applyBorder="1">
      <alignment vertical="center"/>
    </xf>
    <xf numFmtId="186" fontId="11" fillId="0" borderId="18" xfId="1" applyNumberFormat="1" applyFont="1" applyBorder="1">
      <alignment vertical="center"/>
    </xf>
    <xf numFmtId="186" fontId="11" fillId="0" borderId="47" xfId="1" applyNumberFormat="1" applyFont="1" applyFill="1" applyBorder="1" applyAlignment="1" applyProtection="1">
      <alignment horizontal="right" vertical="center"/>
      <protection locked="0"/>
    </xf>
    <xf numFmtId="186" fontId="11" fillId="0" borderId="47" xfId="1" applyNumberFormat="1" applyFont="1" applyBorder="1">
      <alignment vertical="center"/>
    </xf>
    <xf numFmtId="186" fontId="11" fillId="0" borderId="17" xfId="1" applyNumberFormat="1" applyFont="1" applyBorder="1">
      <alignment vertical="center"/>
    </xf>
    <xf numFmtId="186" fontId="12" fillId="0" borderId="22" xfId="2" applyNumberFormat="1" applyFont="1" applyFill="1" applyBorder="1" applyAlignment="1">
      <alignment horizontal="right" vertical="center"/>
    </xf>
    <xf numFmtId="186" fontId="12" fillId="0" borderId="18" xfId="2" applyNumberFormat="1" applyFont="1" applyFill="1" applyBorder="1" applyAlignment="1">
      <alignment horizontal="right" vertical="center"/>
    </xf>
    <xf numFmtId="186" fontId="12" fillId="0" borderId="17" xfId="2" applyNumberFormat="1" applyFont="1" applyFill="1" applyBorder="1" applyAlignment="1">
      <alignment horizontal="right" vertical="center"/>
    </xf>
    <xf numFmtId="186" fontId="11" fillId="0" borderId="22" xfId="1" applyNumberFormat="1" applyFont="1" applyFill="1" applyBorder="1">
      <alignment vertical="center"/>
    </xf>
    <xf numFmtId="186" fontId="11" fillId="0" borderId="47" xfId="1" applyNumberFormat="1" applyFont="1" applyFill="1" applyBorder="1">
      <alignment vertical="center"/>
    </xf>
    <xf numFmtId="186" fontId="11" fillId="0" borderId="17" xfId="1" applyNumberFormat="1" applyFont="1" applyFill="1" applyBorder="1">
      <alignment vertical="center"/>
    </xf>
    <xf numFmtId="186" fontId="12" fillId="0" borderId="18" xfId="1" applyNumberFormat="1" applyFont="1" applyFill="1" applyBorder="1" applyAlignment="1">
      <alignment horizontal="right" vertical="center"/>
    </xf>
    <xf numFmtId="186" fontId="18" fillId="0" borderId="22" xfId="1" applyNumberFormat="1" applyFont="1" applyBorder="1">
      <alignment vertical="center"/>
    </xf>
    <xf numFmtId="186" fontId="18" fillId="0" borderId="18" xfId="1" applyNumberFormat="1" applyFont="1" applyBorder="1">
      <alignment vertical="center"/>
    </xf>
    <xf numFmtId="186" fontId="18" fillId="0" borderId="47" xfId="1" applyNumberFormat="1" applyFont="1" applyBorder="1">
      <alignment vertical="center"/>
    </xf>
    <xf numFmtId="186" fontId="18" fillId="0" borderId="17" xfId="1" applyNumberFormat="1" applyFont="1" applyBorder="1">
      <alignment vertical="center"/>
    </xf>
    <xf numFmtId="186" fontId="11" fillId="0" borderId="22" xfId="1" applyNumberFormat="1" applyFont="1" applyBorder="1" applyAlignment="1">
      <alignment vertical="center"/>
    </xf>
    <xf numFmtId="186" fontId="11" fillId="0" borderId="18" xfId="1" applyNumberFormat="1" applyFont="1" applyBorder="1" applyAlignment="1">
      <alignment vertical="center"/>
    </xf>
    <xf numFmtId="186" fontId="11" fillId="0" borderId="17" xfId="1" applyNumberFormat="1" applyFont="1" applyBorder="1" applyAlignment="1">
      <alignment vertical="center"/>
    </xf>
    <xf numFmtId="186" fontId="11" fillId="0" borderId="31" xfId="1" applyNumberFormat="1" applyFont="1" applyFill="1" applyBorder="1">
      <alignment vertical="center"/>
    </xf>
    <xf numFmtId="186" fontId="11" fillId="0" borderId="16" xfId="1" applyNumberFormat="1" applyFont="1" applyFill="1" applyBorder="1">
      <alignment vertical="center"/>
    </xf>
    <xf numFmtId="186" fontId="11" fillId="0" borderId="20" xfId="1" applyNumberFormat="1" applyFont="1" applyFill="1" applyBorder="1">
      <alignment vertical="center"/>
    </xf>
    <xf numFmtId="186" fontId="11" fillId="0" borderId="26" xfId="1" applyNumberFormat="1" applyFont="1" applyFill="1" applyBorder="1">
      <alignment vertical="center"/>
    </xf>
    <xf numFmtId="186" fontId="11" fillId="0" borderId="19" xfId="1" applyNumberFormat="1" applyFont="1" applyFill="1" applyBorder="1">
      <alignment vertical="center"/>
    </xf>
    <xf numFmtId="0" fontId="11" fillId="0" borderId="44" xfId="1" applyFont="1" applyFill="1" applyBorder="1">
      <alignment vertical="center"/>
    </xf>
    <xf numFmtId="49" fontId="11" fillId="0" borderId="50" xfId="1" quotePrefix="1" applyNumberFormat="1" applyFont="1" applyFill="1" applyBorder="1" applyAlignment="1">
      <alignment horizontal="center" vertical="center"/>
    </xf>
    <xf numFmtId="186" fontId="12" fillId="0" borderId="22" xfId="1" applyNumberFormat="1" applyFont="1" applyBorder="1">
      <alignment vertical="center"/>
    </xf>
    <xf numFmtId="186" fontId="12" fillId="0" borderId="18" xfId="1" applyNumberFormat="1" applyFont="1" applyBorder="1">
      <alignment vertical="center"/>
    </xf>
    <xf numFmtId="186" fontId="12" fillId="0" borderId="17" xfId="1" applyNumberFormat="1" applyFont="1" applyBorder="1">
      <alignment vertical="center"/>
    </xf>
    <xf numFmtId="186" fontId="15" fillId="0" borderId="47" xfId="1" applyNumberFormat="1" applyFont="1" applyFill="1" applyBorder="1">
      <alignment vertical="center"/>
    </xf>
    <xf numFmtId="186" fontId="15" fillId="0" borderId="17" xfId="1" applyNumberFormat="1" applyFont="1" applyFill="1" applyBorder="1">
      <alignment vertical="center"/>
    </xf>
    <xf numFmtId="186" fontId="15" fillId="0" borderId="22" xfId="1" applyNumberFormat="1" applyFont="1" applyBorder="1">
      <alignment vertical="center"/>
    </xf>
    <xf numFmtId="186" fontId="15" fillId="0" borderId="18" xfId="0" applyNumberFormat="1" applyFont="1" applyFill="1" applyBorder="1">
      <alignment vertical="center"/>
    </xf>
    <xf numFmtId="186" fontId="15" fillId="0" borderId="18" xfId="1" applyNumberFormat="1" applyFont="1" applyFill="1" applyBorder="1">
      <alignment vertical="center"/>
    </xf>
    <xf numFmtId="186" fontId="15" fillId="0" borderId="17" xfId="1" applyNumberFormat="1" applyFont="1" applyBorder="1">
      <alignment vertical="center"/>
    </xf>
    <xf numFmtId="186" fontId="18" fillId="0" borderId="22" xfId="2" applyNumberFormat="1" applyFont="1" applyBorder="1" applyAlignment="1">
      <alignment horizontal="right" vertical="center"/>
    </xf>
    <xf numFmtId="186" fontId="18" fillId="0" borderId="18" xfId="2" applyNumberFormat="1" applyFont="1" applyBorder="1" applyAlignment="1">
      <alignment horizontal="right" vertical="center"/>
    </xf>
    <xf numFmtId="186" fontId="18" fillId="0" borderId="47" xfId="2" applyNumberFormat="1" applyFont="1" applyBorder="1" applyAlignment="1">
      <alignment horizontal="right" vertical="center"/>
    </xf>
    <xf numFmtId="186" fontId="18" fillId="0" borderId="17" xfId="2" applyNumberFormat="1" applyFont="1" applyBorder="1" applyAlignment="1">
      <alignment horizontal="right" vertical="center"/>
    </xf>
    <xf numFmtId="186" fontId="11" fillId="0" borderId="43" xfId="1" applyNumberFormat="1" applyFont="1" applyFill="1" applyBorder="1">
      <alignment vertical="center"/>
    </xf>
    <xf numFmtId="186" fontId="11" fillId="0" borderId="44" xfId="1" applyNumberFormat="1" applyFont="1" applyBorder="1">
      <alignment vertical="center"/>
    </xf>
    <xf numFmtId="186" fontId="11" fillId="0" borderId="46" xfId="1" applyNumberFormat="1" applyFont="1" applyBorder="1">
      <alignment vertical="center"/>
    </xf>
    <xf numFmtId="186" fontId="11" fillId="0" borderId="49" xfId="1" applyNumberFormat="1" applyFont="1" applyBorder="1">
      <alignment vertical="center"/>
    </xf>
    <xf numFmtId="186" fontId="15" fillId="0" borderId="22" xfId="1" applyNumberFormat="1" applyFont="1" applyBorder="1" applyAlignment="1">
      <alignment horizontal="right" vertical="center"/>
    </xf>
    <xf numFmtId="186" fontId="15" fillId="0" borderId="18" xfId="1" applyNumberFormat="1" applyFont="1" applyBorder="1" applyAlignment="1">
      <alignment horizontal="right" vertical="center"/>
    </xf>
    <xf numFmtId="186" fontId="15" fillId="0" borderId="47" xfId="1" applyNumberFormat="1" applyFont="1" applyBorder="1" applyAlignment="1">
      <alignment horizontal="right" vertical="center"/>
    </xf>
    <xf numFmtId="186" fontId="15" fillId="0" borderId="17" xfId="1" applyNumberFormat="1" applyFont="1" applyBorder="1" applyAlignment="1">
      <alignment horizontal="right" vertical="center"/>
    </xf>
    <xf numFmtId="186" fontId="18" fillId="0" borderId="18" xfId="1" applyNumberFormat="1" applyFont="1" applyFill="1" applyBorder="1">
      <alignment vertical="center"/>
    </xf>
    <xf numFmtId="186" fontId="11" fillId="0" borderId="18" xfId="1" applyNumberFormat="1" applyFont="1" applyFill="1" applyBorder="1" applyAlignment="1">
      <alignment horizontal="right" vertical="center"/>
    </xf>
    <xf numFmtId="186" fontId="11" fillId="0" borderId="18" xfId="1" applyNumberFormat="1" applyFont="1" applyFill="1" applyBorder="1" applyAlignment="1">
      <alignment vertical="center"/>
    </xf>
    <xf numFmtId="186" fontId="11" fillId="0" borderId="22" xfId="1" applyNumberFormat="1" applyFont="1" applyFill="1" applyBorder="1" applyAlignment="1">
      <alignment vertical="center"/>
    </xf>
    <xf numFmtId="186" fontId="11" fillId="0" borderId="47" xfId="1" applyNumberFormat="1" applyFont="1" applyFill="1" applyBorder="1" applyAlignment="1">
      <alignment vertical="center"/>
    </xf>
    <xf numFmtId="186" fontId="11" fillId="0" borderId="17" xfId="1" applyNumberFormat="1" applyFont="1" applyFill="1" applyBorder="1" applyAlignment="1">
      <alignment vertical="center"/>
    </xf>
    <xf numFmtId="186" fontId="15" fillId="0" borderId="22" xfId="1" applyNumberFormat="1" applyFont="1" applyFill="1" applyBorder="1" applyAlignment="1">
      <alignment horizontal="right" vertical="center"/>
    </xf>
    <xf numFmtId="186" fontId="15" fillId="0" borderId="18" xfId="1" applyNumberFormat="1" applyFont="1" applyFill="1" applyBorder="1" applyAlignment="1">
      <alignment horizontal="right" vertical="center"/>
    </xf>
    <xf numFmtId="186" fontId="15" fillId="0" borderId="47" xfId="1" applyNumberFormat="1" applyFont="1" applyFill="1" applyBorder="1" applyAlignment="1">
      <alignment horizontal="right" vertical="center"/>
    </xf>
    <xf numFmtId="186" fontId="15" fillId="0" borderId="17" xfId="1" applyNumberFormat="1" applyFont="1" applyFill="1" applyBorder="1" applyAlignment="1">
      <alignment horizontal="right" vertical="center"/>
    </xf>
    <xf numFmtId="186" fontId="15" fillId="0" borderId="22" xfId="0" applyNumberFormat="1" applyFont="1" applyFill="1" applyBorder="1">
      <alignment vertical="center"/>
    </xf>
    <xf numFmtId="186" fontId="15" fillId="0" borderId="22" xfId="0" applyNumberFormat="1" applyFont="1" applyBorder="1" applyAlignment="1">
      <alignment vertical="center"/>
    </xf>
    <xf numFmtId="186" fontId="15" fillId="0" borderId="18" xfId="1" applyNumberFormat="1" applyFont="1" applyFill="1" applyBorder="1" applyAlignment="1">
      <alignment vertical="center"/>
    </xf>
    <xf numFmtId="186" fontId="15" fillId="0" borderId="17" xfId="1" applyNumberFormat="1" applyFont="1" applyBorder="1" applyAlignment="1">
      <alignment vertical="center"/>
    </xf>
    <xf numFmtId="0" fontId="18" fillId="0" borderId="22" xfId="1" applyFont="1" applyBorder="1" applyAlignment="1">
      <alignment vertical="center"/>
    </xf>
    <xf numFmtId="186" fontId="11" fillId="0" borderId="51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186" fontId="15" fillId="0" borderId="18" xfId="0" applyNumberFormat="1" applyFont="1" applyBorder="1" applyAlignment="1">
      <alignment vertical="center"/>
    </xf>
    <xf numFmtId="186" fontId="11" fillId="0" borderId="22" xfId="1" applyNumberFormat="1" applyFont="1" applyFill="1" applyBorder="1" applyAlignment="1">
      <alignment horizontal="right" vertical="center"/>
    </xf>
    <xf numFmtId="186" fontId="11" fillId="0" borderId="43" xfId="1" applyNumberFormat="1" applyFont="1" applyFill="1" applyBorder="1" applyAlignment="1">
      <alignment horizontal="right" vertical="center"/>
    </xf>
    <xf numFmtId="186" fontId="11" fillId="0" borderId="16" xfId="1" applyNumberFormat="1" applyFont="1" applyBorder="1" applyAlignment="1">
      <alignment vertical="center"/>
    </xf>
    <xf numFmtId="186" fontId="11" fillId="0" borderId="19" xfId="1" applyNumberFormat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186" fontId="11" fillId="0" borderId="22" xfId="1" applyNumberFormat="1" applyFont="1" applyBorder="1" applyAlignment="1">
      <alignment horizontal="right" vertical="center"/>
    </xf>
    <xf numFmtId="186" fontId="11" fillId="0" borderId="18" xfId="1" applyNumberFormat="1" applyFont="1" applyBorder="1" applyAlignment="1">
      <alignment horizontal="right" vertical="center"/>
    </xf>
    <xf numFmtId="186" fontId="11" fillId="0" borderId="47" xfId="1" applyNumberFormat="1" applyFont="1" applyBorder="1" applyAlignment="1">
      <alignment horizontal="right" vertical="center"/>
    </xf>
    <xf numFmtId="186" fontId="11" fillId="0" borderId="17" xfId="1" applyNumberFormat="1" applyFont="1" applyBorder="1" applyAlignment="1">
      <alignment horizontal="right" vertical="center"/>
    </xf>
    <xf numFmtId="186" fontId="11" fillId="0" borderId="47" xfId="1" applyNumberFormat="1" applyFont="1" applyFill="1" applyBorder="1" applyAlignment="1">
      <alignment horizontal="right" vertical="center"/>
    </xf>
    <xf numFmtId="186" fontId="11" fillId="0" borderId="17" xfId="1" applyNumberFormat="1" applyFont="1" applyFill="1" applyBorder="1" applyAlignment="1">
      <alignment horizontal="right" vertical="center"/>
    </xf>
    <xf numFmtId="186" fontId="11" fillId="0" borderId="16" xfId="1" applyNumberFormat="1" applyFont="1" applyFill="1" applyBorder="1" applyAlignment="1">
      <alignment horizontal="right" vertical="center"/>
    </xf>
    <xf numFmtId="0" fontId="16" fillId="2" borderId="0" xfId="1" applyFont="1" applyFill="1">
      <alignment vertical="center"/>
    </xf>
    <xf numFmtId="49" fontId="11" fillId="0" borderId="56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49" fontId="21" fillId="0" borderId="0" xfId="0" applyNumberFormat="1" applyFont="1" applyBorder="1" applyAlignment="1" applyProtection="1">
      <alignment vertical="center"/>
    </xf>
    <xf numFmtId="186" fontId="12" fillId="2" borderId="64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>
      <alignment vertical="center"/>
    </xf>
    <xf numFmtId="186" fontId="12" fillId="0" borderId="23" xfId="1" applyNumberFormat="1" applyFont="1" applyFill="1" applyBorder="1">
      <alignment vertical="center"/>
    </xf>
    <xf numFmtId="186" fontId="12" fillId="0" borderId="53" xfId="1" applyNumberFormat="1" applyFont="1" applyFill="1" applyBorder="1" applyAlignment="1">
      <alignment horizontal="right" vertical="center"/>
    </xf>
    <xf numFmtId="186" fontId="12" fillId="0" borderId="17" xfId="1" applyNumberFormat="1" applyFont="1" applyFill="1" applyBorder="1" applyAlignment="1">
      <alignment horizontal="right" vertical="center"/>
    </xf>
    <xf numFmtId="186" fontId="11" fillId="0" borderId="23" xfId="1" applyNumberFormat="1" applyFont="1" applyBorder="1">
      <alignment vertical="center"/>
    </xf>
    <xf numFmtId="186" fontId="12" fillId="0" borderId="53" xfId="2" applyNumberFormat="1" applyFont="1" applyFill="1" applyBorder="1" applyAlignment="1">
      <alignment horizontal="right" vertical="center"/>
    </xf>
    <xf numFmtId="186" fontId="12" fillId="0" borderId="23" xfId="2" applyNumberFormat="1" applyFont="1" applyFill="1" applyBorder="1" applyAlignment="1">
      <alignment horizontal="right" vertical="center"/>
    </xf>
    <xf numFmtId="186" fontId="11" fillId="0" borderId="53" xfId="1" applyNumberFormat="1" applyFont="1" applyFill="1" applyBorder="1">
      <alignment vertical="center"/>
    </xf>
    <xf numFmtId="186" fontId="11" fillId="0" borderId="23" xfId="1" applyNumberFormat="1" applyFont="1" applyFill="1" applyBorder="1">
      <alignment vertical="center"/>
    </xf>
    <xf numFmtId="186" fontId="20" fillId="0" borderId="17" xfId="7" applyNumberFormat="1" applyFont="1" applyBorder="1" applyAlignment="1">
      <alignment horizontal="right" vertical="center"/>
    </xf>
    <xf numFmtId="186" fontId="20" fillId="0" borderId="47" xfId="7" applyNumberFormat="1" applyFont="1" applyBorder="1" applyAlignment="1">
      <alignment horizontal="right" vertical="center"/>
    </xf>
    <xf numFmtId="186" fontId="15" fillId="0" borderId="53" xfId="3" applyNumberFormat="1" applyFont="1" applyBorder="1" applyAlignment="1">
      <alignment horizontal="right" vertical="center"/>
    </xf>
    <xf numFmtId="186" fontId="15" fillId="0" borderId="23" xfId="1" applyNumberFormat="1" applyFont="1" applyBorder="1" applyAlignment="1">
      <alignment horizontal="right" vertical="center"/>
    </xf>
    <xf numFmtId="186" fontId="18" fillId="0" borderId="53" xfId="2" applyNumberFormat="1" applyFont="1" applyBorder="1" applyAlignment="1">
      <alignment horizontal="right" vertical="center"/>
    </xf>
    <xf numFmtId="186" fontId="18" fillId="0" borderId="23" xfId="2" applyNumberFormat="1" applyFont="1" applyBorder="1" applyAlignment="1">
      <alignment horizontal="right" vertical="center"/>
    </xf>
    <xf numFmtId="186" fontId="11" fillId="0" borderId="65" xfId="1" applyNumberFormat="1" applyFont="1" applyFill="1" applyBorder="1" applyAlignment="1">
      <alignment horizontal="right" vertical="center"/>
    </xf>
    <xf numFmtId="186" fontId="11" fillId="0" borderId="23" xfId="1" applyNumberFormat="1" applyFont="1" applyFill="1" applyBorder="1" applyAlignment="1">
      <alignment vertical="center"/>
    </xf>
    <xf numFmtId="186" fontId="11" fillId="0" borderId="49" xfId="1" applyNumberFormat="1" applyFont="1" applyFill="1" applyBorder="1" applyAlignment="1">
      <alignment horizontal="right" vertical="center"/>
    </xf>
    <xf numFmtId="186" fontId="11" fillId="0" borderId="46" xfId="1" applyNumberFormat="1" applyFont="1" applyFill="1" applyBorder="1">
      <alignment vertical="center"/>
    </xf>
    <xf numFmtId="186" fontId="11" fillId="0" borderId="48" xfId="1" applyNumberFormat="1" applyFont="1" applyFill="1" applyBorder="1">
      <alignment vertical="center"/>
    </xf>
    <xf numFmtId="186" fontId="11" fillId="0" borderId="53" xfId="1" applyNumberFormat="1" applyFont="1" applyFill="1" applyBorder="1" applyAlignment="1">
      <alignment horizontal="right" vertical="center"/>
    </xf>
    <xf numFmtId="186" fontId="11" fillId="3" borderId="17" xfId="1" applyNumberFormat="1" applyFont="1" applyFill="1" applyBorder="1">
      <alignment vertical="center"/>
    </xf>
    <xf numFmtId="186" fontId="11" fillId="0" borderId="54" xfId="1" applyNumberFormat="1" applyFont="1" applyFill="1" applyBorder="1">
      <alignment vertical="center"/>
    </xf>
    <xf numFmtId="186" fontId="11" fillId="0" borderId="17" xfId="3" applyNumberFormat="1" applyFont="1" applyBorder="1" applyAlignment="1">
      <alignment horizontal="right" vertical="center"/>
    </xf>
    <xf numFmtId="186" fontId="11" fillId="0" borderId="18" xfId="3" applyNumberFormat="1" applyFont="1" applyBorder="1" applyAlignment="1">
      <alignment horizontal="right" vertical="center"/>
    </xf>
    <xf numFmtId="186" fontId="11" fillId="0" borderId="22" xfId="3" applyNumberFormat="1" applyFont="1" applyBorder="1" applyAlignment="1">
      <alignment horizontal="right" vertical="center"/>
    </xf>
    <xf numFmtId="186" fontId="11" fillId="0" borderId="22" xfId="3" applyNumberFormat="1" applyFont="1" applyFill="1" applyBorder="1" applyAlignment="1">
      <alignment horizontal="right" vertical="center"/>
    </xf>
    <xf numFmtId="186" fontId="11" fillId="0" borderId="23" xfId="1" applyNumberFormat="1" applyFont="1" applyFill="1" applyBorder="1" applyAlignment="1">
      <alignment horizontal="right" vertical="center"/>
    </xf>
    <xf numFmtId="186" fontId="11" fillId="0" borderId="47" xfId="3" applyNumberFormat="1" applyFont="1" applyBorder="1" applyAlignment="1">
      <alignment horizontal="right" vertical="center"/>
    </xf>
    <xf numFmtId="186" fontId="11" fillId="0" borderId="23" xfId="3" applyNumberFormat="1" applyFont="1" applyFill="1" applyBorder="1" applyAlignment="1">
      <alignment horizontal="right" vertical="center"/>
    </xf>
    <xf numFmtId="0" fontId="11" fillId="0" borderId="44" xfId="1" applyFont="1" applyFill="1" applyBorder="1" applyAlignment="1">
      <alignment vertical="center" shrinkToFit="1"/>
    </xf>
    <xf numFmtId="176" fontId="11" fillId="0" borderId="35" xfId="1" applyNumberFormat="1" applyFont="1" applyFill="1" applyBorder="1" applyAlignment="1">
      <alignment vertical="center"/>
    </xf>
    <xf numFmtId="176" fontId="11" fillId="0" borderId="34" xfId="1" applyNumberFormat="1" applyFont="1" applyBorder="1" applyAlignment="1">
      <alignment vertical="center"/>
    </xf>
    <xf numFmtId="176" fontId="11" fillId="0" borderId="34" xfId="1" applyNumberFormat="1" applyFont="1" applyFill="1" applyBorder="1" applyAlignment="1">
      <alignment vertical="center"/>
    </xf>
    <xf numFmtId="176" fontId="11" fillId="0" borderId="32" xfId="1" applyNumberFormat="1" applyFont="1" applyBorder="1" applyAlignment="1">
      <alignment vertical="center"/>
    </xf>
    <xf numFmtId="176" fontId="11" fillId="0" borderId="35" xfId="1" applyNumberFormat="1" applyFont="1" applyBorder="1" applyAlignment="1">
      <alignment vertical="center"/>
    </xf>
    <xf numFmtId="176" fontId="11" fillId="0" borderId="33" xfId="1" applyNumberFormat="1" applyFont="1" applyBorder="1" applyAlignment="1">
      <alignment vertical="center"/>
    </xf>
    <xf numFmtId="0" fontId="11" fillId="0" borderId="35" xfId="1" applyFont="1" applyBorder="1" applyAlignment="1">
      <alignment vertical="center" shrinkToFit="1"/>
    </xf>
    <xf numFmtId="49" fontId="11" fillId="0" borderId="32" xfId="1" applyNumberFormat="1" applyFont="1" applyBorder="1" applyAlignment="1">
      <alignment vertical="center" shrinkToFit="1"/>
    </xf>
    <xf numFmtId="176" fontId="11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 shrinkToFit="1"/>
    </xf>
    <xf numFmtId="49" fontId="11" fillId="0" borderId="0" xfId="1" applyNumberFormat="1" applyFont="1" applyBorder="1" applyAlignment="1">
      <alignment vertical="center" shrinkToFit="1"/>
    </xf>
    <xf numFmtId="0" fontId="13" fillId="0" borderId="0" xfId="1" applyFont="1">
      <alignment vertical="center"/>
    </xf>
    <xf numFmtId="0" fontId="13" fillId="0" borderId="0" xfId="1" applyFont="1" applyBorder="1">
      <alignment vertical="center"/>
    </xf>
    <xf numFmtId="0" fontId="12" fillId="2" borderId="26" xfId="1" applyFont="1" applyFill="1" applyBorder="1">
      <alignment vertical="center"/>
    </xf>
    <xf numFmtId="0" fontId="12" fillId="2" borderId="0" xfId="1" applyFont="1" applyFill="1" applyBorder="1">
      <alignment vertical="center"/>
    </xf>
    <xf numFmtId="0" fontId="16" fillId="0" borderId="0" xfId="1" applyFont="1" applyFill="1" applyBorder="1">
      <alignment vertical="center"/>
    </xf>
    <xf numFmtId="186" fontId="12" fillId="0" borderId="47" xfId="1" applyNumberFormat="1" applyFont="1" applyFill="1" applyBorder="1" applyAlignment="1">
      <alignment horizontal="right" vertical="center"/>
    </xf>
    <xf numFmtId="186" fontId="12" fillId="0" borderId="24" xfId="1" applyNumberFormat="1" applyFont="1" applyFill="1" applyBorder="1" applyAlignment="1">
      <alignment horizontal="right" vertical="center"/>
    </xf>
    <xf numFmtId="186" fontId="12" fillId="0" borderId="60" xfId="1" applyNumberFormat="1" applyFont="1" applyFill="1" applyBorder="1" applyAlignment="1">
      <alignment horizontal="right" vertical="center"/>
    </xf>
    <xf numFmtId="186" fontId="12" fillId="0" borderId="23" xfId="1" applyNumberFormat="1" applyFont="1" applyFill="1" applyBorder="1" applyAlignment="1">
      <alignment horizontal="right" vertical="center"/>
    </xf>
    <xf numFmtId="186" fontId="12" fillId="0" borderId="22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186" fontId="12" fillId="0" borderId="18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186" fontId="12" fillId="0" borderId="17" xfId="3" applyNumberFormat="1" applyFont="1" applyFill="1" applyBorder="1" applyAlignment="1">
      <alignment horizontal="right" vertical="center"/>
    </xf>
    <xf numFmtId="186" fontId="12" fillId="0" borderId="2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0" fontId="12" fillId="0" borderId="0" xfId="1" applyFont="1" applyFill="1" applyBorder="1">
      <alignment vertical="center"/>
    </xf>
    <xf numFmtId="0" fontId="16" fillId="0" borderId="0" xfId="1" applyFont="1" applyBorder="1">
      <alignment vertical="center"/>
    </xf>
    <xf numFmtId="186" fontId="16" fillId="0" borderId="47" xfId="1" applyNumberFormat="1" applyFont="1" applyFill="1" applyBorder="1" applyAlignment="1">
      <alignment horizontal="right" vertical="center"/>
    </xf>
    <xf numFmtId="0" fontId="12" fillId="0" borderId="0" xfId="1" applyFont="1" applyBorder="1">
      <alignment vertical="center"/>
    </xf>
    <xf numFmtId="186" fontId="12" fillId="0" borderId="22" xfId="1" applyNumberFormat="1" applyFont="1" applyBorder="1" applyAlignment="1">
      <alignment horizontal="right" vertical="center"/>
    </xf>
    <xf numFmtId="186" fontId="12" fillId="0" borderId="18" xfId="1" applyNumberFormat="1" applyFont="1" applyBorder="1" applyAlignment="1">
      <alignment horizontal="right" vertical="center"/>
    </xf>
    <xf numFmtId="186" fontId="12" fillId="0" borderId="17" xfId="1" applyNumberFormat="1" applyFont="1" applyBorder="1" applyAlignment="1">
      <alignment horizontal="right" vertical="center"/>
    </xf>
    <xf numFmtId="0" fontId="18" fillId="0" borderId="0" xfId="1" applyFont="1" applyFill="1" applyBorder="1">
      <alignment vertical="center"/>
    </xf>
    <xf numFmtId="186" fontId="18" fillId="0" borderId="53" xfId="1" applyNumberFormat="1" applyFont="1" applyFill="1" applyBorder="1" applyAlignment="1">
      <alignment horizontal="right" vertical="center"/>
    </xf>
    <xf numFmtId="186" fontId="18" fillId="0" borderId="23" xfId="3" applyNumberFormat="1" applyFont="1" applyFill="1" applyBorder="1" applyAlignment="1">
      <alignment horizontal="right" vertical="center"/>
    </xf>
    <xf numFmtId="186" fontId="11" fillId="0" borderId="53" xfId="1" applyNumberFormat="1" applyFont="1" applyBorder="1" applyAlignment="1">
      <alignment horizontal="right" vertical="center"/>
    </xf>
    <xf numFmtId="186" fontId="11" fillId="0" borderId="23" xfId="1" applyNumberFormat="1" applyFont="1" applyBorder="1" applyAlignment="1">
      <alignment horizontal="right" vertical="center"/>
    </xf>
    <xf numFmtId="186" fontId="11" fillId="0" borderId="18" xfId="3" applyNumberFormat="1" applyFont="1" applyFill="1" applyBorder="1" applyAlignment="1">
      <alignment horizontal="right" vertical="center"/>
    </xf>
    <xf numFmtId="186" fontId="11" fillId="0" borderId="47" xfId="3" applyNumberFormat="1" applyFont="1" applyFill="1" applyBorder="1" applyAlignment="1">
      <alignment horizontal="right" vertical="center"/>
    </xf>
    <xf numFmtId="186" fontId="11" fillId="0" borderId="17" xfId="3" applyNumberFormat="1" applyFont="1" applyFill="1" applyBorder="1" applyAlignment="1">
      <alignment horizontal="right" vertical="center"/>
    </xf>
    <xf numFmtId="186" fontId="12" fillId="0" borderId="53" xfId="1" applyNumberFormat="1" applyFont="1" applyBorder="1" applyAlignment="1">
      <alignment horizontal="right" vertical="center"/>
    </xf>
    <xf numFmtId="186" fontId="12" fillId="0" borderId="47" xfId="1" applyNumberFormat="1" applyFont="1" applyBorder="1" applyAlignment="1">
      <alignment horizontal="right" vertical="center"/>
    </xf>
    <xf numFmtId="186" fontId="12" fillId="0" borderId="23" xfId="1" applyNumberFormat="1" applyFont="1" applyBorder="1" applyAlignment="1">
      <alignment horizontal="right" vertical="center"/>
    </xf>
    <xf numFmtId="0" fontId="11" fillId="0" borderId="0" xfId="1" applyFont="1" applyFill="1" applyBorder="1">
      <alignment vertical="center"/>
    </xf>
    <xf numFmtId="186" fontId="12" fillId="0" borderId="22" xfId="3" applyNumberFormat="1" applyFont="1" applyBorder="1" applyAlignment="1">
      <alignment horizontal="right" vertical="center"/>
    </xf>
    <xf numFmtId="186" fontId="12" fillId="0" borderId="18" xfId="3" applyNumberFormat="1" applyFont="1" applyBorder="1" applyAlignment="1">
      <alignment horizontal="right" vertical="center"/>
    </xf>
    <xf numFmtId="186" fontId="12" fillId="0" borderId="17" xfId="3" applyNumberFormat="1" applyFont="1" applyBorder="1" applyAlignment="1">
      <alignment horizontal="right" vertical="center"/>
    </xf>
    <xf numFmtId="186" fontId="12" fillId="0" borderId="20" xfId="1" applyNumberFormat="1" applyFont="1" applyFill="1" applyBorder="1" applyAlignment="1">
      <alignment horizontal="right" vertical="center"/>
    </xf>
    <xf numFmtId="186" fontId="12" fillId="0" borderId="26" xfId="1" applyNumberFormat="1" applyFont="1" applyFill="1" applyBorder="1" applyAlignment="1">
      <alignment horizontal="right" vertical="center"/>
    </xf>
    <xf numFmtId="186" fontId="12" fillId="0" borderId="19" xfId="1" applyNumberFormat="1" applyFont="1" applyFill="1" applyBorder="1" applyAlignment="1">
      <alignment horizontal="right" vertical="center"/>
    </xf>
    <xf numFmtId="186" fontId="12" fillId="0" borderId="16" xfId="1" applyNumberFormat="1" applyFont="1" applyFill="1" applyBorder="1" applyAlignment="1">
      <alignment horizontal="right" vertical="center"/>
    </xf>
    <xf numFmtId="186" fontId="12" fillId="0" borderId="31" xfId="1" applyNumberFormat="1" applyFont="1" applyFill="1" applyBorder="1" applyAlignment="1">
      <alignment horizontal="right" vertical="center"/>
    </xf>
    <xf numFmtId="186" fontId="11" fillId="0" borderId="46" xfId="1" applyNumberFormat="1" applyFont="1" applyFill="1" applyBorder="1" applyAlignment="1">
      <alignment horizontal="right" vertical="center"/>
    </xf>
    <xf numFmtId="186" fontId="11" fillId="0" borderId="48" xfId="1" applyNumberFormat="1" applyFont="1" applyFill="1" applyBorder="1" applyAlignment="1">
      <alignment horizontal="right" vertical="center"/>
    </xf>
    <xf numFmtId="186" fontId="11" fillId="0" borderId="44" xfId="1" applyNumberFormat="1" applyFont="1" applyFill="1" applyBorder="1" applyAlignment="1">
      <alignment horizontal="right" vertical="center"/>
    </xf>
    <xf numFmtId="176" fontId="16" fillId="2" borderId="2" xfId="3" applyNumberFormat="1" applyFont="1" applyFill="1" applyBorder="1" applyAlignment="1">
      <alignment horizontal="right" vertical="center"/>
    </xf>
    <xf numFmtId="176" fontId="16" fillId="2" borderId="4" xfId="3" applyNumberFormat="1" applyFont="1" applyFill="1" applyBorder="1" applyAlignment="1">
      <alignment horizontal="right" vertical="center"/>
    </xf>
    <xf numFmtId="176" fontId="16" fillId="2" borderId="3" xfId="3" applyNumberFormat="1" applyFont="1" applyFill="1" applyBorder="1" applyAlignment="1">
      <alignment horizontal="right" vertical="center"/>
    </xf>
    <xf numFmtId="0" fontId="15" fillId="0" borderId="0" xfId="1" applyFont="1" applyBorder="1">
      <alignment vertical="center"/>
    </xf>
    <xf numFmtId="186" fontId="11" fillId="0" borderId="23" xfId="7" applyNumberFormat="1" applyFont="1" applyBorder="1" applyAlignment="1">
      <alignment horizontal="right" vertical="center"/>
    </xf>
    <xf numFmtId="183" fontId="11" fillId="0" borderId="23" xfId="3" applyNumberFormat="1" applyFont="1" applyFill="1" applyBorder="1" applyAlignment="1">
      <alignment horizontal="right" vertical="center"/>
    </xf>
    <xf numFmtId="186" fontId="11" fillId="0" borderId="20" xfId="3" applyNumberFormat="1" applyFont="1" applyFill="1" applyBorder="1" applyAlignment="1">
      <alignment horizontal="right" vertical="center"/>
    </xf>
    <xf numFmtId="186" fontId="11" fillId="0" borderId="26" xfId="3" applyNumberFormat="1" applyFont="1" applyFill="1" applyBorder="1" applyAlignment="1">
      <alignment horizontal="right" vertical="center"/>
    </xf>
    <xf numFmtId="186" fontId="11" fillId="0" borderId="19" xfId="3" applyNumberFormat="1" applyFont="1" applyFill="1" applyBorder="1" applyAlignment="1">
      <alignment horizontal="right" vertical="center"/>
    </xf>
    <xf numFmtId="186" fontId="11" fillId="0" borderId="16" xfId="3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6" fontId="11" fillId="0" borderId="18" xfId="0" applyNumberFormat="1" applyFont="1" applyFill="1" applyBorder="1" applyAlignment="1">
      <alignment horizontal="right" vertical="center"/>
    </xf>
    <xf numFmtId="186" fontId="11" fillId="0" borderId="52" xfId="0" applyNumberFormat="1" applyFont="1" applyFill="1" applyBorder="1" applyAlignment="1">
      <alignment horizontal="right" vertical="center"/>
    </xf>
    <xf numFmtId="186" fontId="11" fillId="0" borderId="22" xfId="0" applyNumberFormat="1" applyFont="1" applyFill="1" applyBorder="1" applyAlignment="1">
      <alignment horizontal="right" vertical="center"/>
    </xf>
    <xf numFmtId="186" fontId="11" fillId="0" borderId="23" xfId="0" applyNumberFormat="1" applyFont="1" applyFill="1" applyBorder="1" applyAlignment="1">
      <alignment horizontal="right" vertical="center"/>
    </xf>
    <xf numFmtId="186" fontId="11" fillId="0" borderId="16" xfId="3" applyNumberFormat="1" applyFont="1" applyBorder="1" applyAlignment="1">
      <alignment horizontal="right" vertical="center"/>
    </xf>
    <xf numFmtId="186" fontId="11" fillId="0" borderId="20" xfId="3" applyNumberFormat="1" applyFont="1" applyBorder="1" applyAlignment="1">
      <alignment horizontal="right" vertical="center"/>
    </xf>
    <xf numFmtId="186" fontId="11" fillId="0" borderId="19" xfId="3" applyNumberFormat="1" applyFont="1" applyBorder="1" applyAlignment="1">
      <alignment horizontal="right" vertical="center"/>
    </xf>
    <xf numFmtId="186" fontId="11" fillId="0" borderId="17" xfId="0" applyNumberFormat="1" applyFont="1" applyFill="1" applyBorder="1" applyAlignment="1">
      <alignment horizontal="right" vertical="center"/>
    </xf>
    <xf numFmtId="0" fontId="12" fillId="5" borderId="0" xfId="1" applyFont="1" applyFill="1" applyBorder="1">
      <alignment vertical="center"/>
    </xf>
    <xf numFmtId="186" fontId="15" fillId="0" borderId="23" xfId="1" applyNumberFormat="1" applyFont="1" applyFill="1" applyBorder="1" applyAlignment="1">
      <alignment horizontal="right" vertical="center"/>
    </xf>
    <xf numFmtId="186" fontId="15" fillId="0" borderId="22" xfId="1" applyNumberFormat="1" applyFont="1" applyFill="1" applyBorder="1">
      <alignment vertical="center"/>
    </xf>
    <xf numFmtId="186" fontId="18" fillId="0" borderId="53" xfId="2" applyNumberFormat="1" applyFont="1" applyFill="1" applyBorder="1" applyAlignment="1">
      <alignment horizontal="right" vertical="center"/>
    </xf>
    <xf numFmtId="186" fontId="18" fillId="0" borderId="18" xfId="2" applyNumberFormat="1" applyFont="1" applyFill="1" applyBorder="1" applyAlignment="1">
      <alignment horizontal="right" vertical="center"/>
    </xf>
    <xf numFmtId="186" fontId="18" fillId="0" borderId="47" xfId="2" applyNumberFormat="1" applyFont="1" applyFill="1" applyBorder="1" applyAlignment="1">
      <alignment horizontal="right" vertical="center"/>
    </xf>
    <xf numFmtId="186" fontId="18" fillId="0" borderId="17" xfId="2" applyNumberFormat="1" applyFont="1" applyFill="1" applyBorder="1" applyAlignment="1">
      <alignment horizontal="right" vertical="center"/>
    </xf>
    <xf numFmtId="186" fontId="18" fillId="0" borderId="22" xfId="2" applyNumberFormat="1" applyFont="1" applyFill="1" applyBorder="1" applyAlignment="1">
      <alignment horizontal="right" vertical="center"/>
    </xf>
    <xf numFmtId="186" fontId="11" fillId="0" borderId="27" xfId="1" applyNumberFormat="1" applyFont="1" applyFill="1" applyBorder="1" applyAlignment="1">
      <alignment horizontal="right" vertical="center"/>
    </xf>
    <xf numFmtId="186" fontId="12" fillId="0" borderId="51" xfId="3" applyNumberFormat="1" applyFont="1" applyFill="1" applyBorder="1" applyAlignment="1">
      <alignment horizontal="right" vertical="center"/>
    </xf>
    <xf numFmtId="186" fontId="12" fillId="0" borderId="65" xfId="3" applyNumberFormat="1" applyFont="1" applyFill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86" fontId="12" fillId="0" borderId="54" xfId="1" applyNumberFormat="1" applyFont="1" applyFill="1" applyBorder="1" applyAlignment="1">
      <alignment horizontal="right" vertical="center"/>
    </xf>
    <xf numFmtId="186" fontId="12" fillId="0" borderId="46" xfId="1" applyNumberFormat="1" applyFont="1" applyFill="1" applyBorder="1" applyAlignment="1">
      <alignment horizontal="right" vertical="center"/>
    </xf>
    <xf numFmtId="186" fontId="12" fillId="0" borderId="48" xfId="1" applyNumberFormat="1" applyFont="1" applyFill="1" applyBorder="1" applyAlignment="1">
      <alignment horizontal="right" vertical="center"/>
    </xf>
    <xf numFmtId="186" fontId="12" fillId="0" borderId="49" xfId="1" applyNumberFormat="1" applyFont="1" applyFill="1" applyBorder="1" applyAlignment="1">
      <alignment horizontal="right" vertical="center"/>
    </xf>
    <xf numFmtId="186" fontId="12" fillId="0" borderId="44" xfId="1" applyNumberFormat="1" applyFont="1" applyFill="1" applyBorder="1" applyAlignment="1">
      <alignment horizontal="right" vertical="center"/>
    </xf>
    <xf numFmtId="186" fontId="12" fillId="0" borderId="43" xfId="1" applyNumberFormat="1" applyFont="1" applyFill="1" applyBorder="1" applyAlignment="1">
      <alignment horizontal="right" vertical="center"/>
    </xf>
    <xf numFmtId="186" fontId="12" fillId="0" borderId="44" xfId="3" applyNumberFormat="1" applyFont="1" applyFill="1" applyBorder="1" applyAlignment="1">
      <alignment horizontal="right" vertical="center"/>
    </xf>
    <xf numFmtId="186" fontId="12" fillId="0" borderId="46" xfId="3" applyNumberFormat="1" applyFont="1" applyFill="1" applyBorder="1" applyAlignment="1">
      <alignment horizontal="right" vertical="center"/>
    </xf>
    <xf numFmtId="186" fontId="12" fillId="0" borderId="49" xfId="3" applyNumberFormat="1" applyFont="1" applyFill="1" applyBorder="1" applyAlignment="1">
      <alignment horizontal="right" vertical="center"/>
    </xf>
    <xf numFmtId="0" fontId="15" fillId="0" borderId="0" xfId="1" applyFont="1" applyFill="1" applyBorder="1">
      <alignment vertical="center"/>
    </xf>
    <xf numFmtId="186" fontId="15" fillId="0" borderId="53" xfId="3" applyNumberFormat="1" applyFont="1" applyFill="1" applyBorder="1" applyAlignment="1">
      <alignment horizontal="right" vertical="center"/>
    </xf>
    <xf numFmtId="186" fontId="18" fillId="0" borderId="23" xfId="2" applyNumberFormat="1" applyFont="1" applyFill="1" applyBorder="1" applyAlignment="1">
      <alignment horizontal="right" vertical="center"/>
    </xf>
    <xf numFmtId="186" fontId="17" fillId="0" borderId="47" xfId="1" applyNumberFormat="1" applyFont="1" applyFill="1" applyBorder="1" applyAlignment="1">
      <alignment horizontal="right" vertical="center"/>
    </xf>
    <xf numFmtId="186" fontId="16" fillId="0" borderId="47" xfId="3" applyNumberFormat="1" applyFont="1" applyFill="1" applyBorder="1" applyAlignment="1">
      <alignment horizontal="right" vertical="center"/>
    </xf>
    <xf numFmtId="186" fontId="11" fillId="0" borderId="44" xfId="3" applyNumberFormat="1" applyFont="1" applyFill="1" applyBorder="1" applyAlignment="1">
      <alignment horizontal="right" vertical="center"/>
    </xf>
    <xf numFmtId="186" fontId="11" fillId="0" borderId="46" xfId="3" applyNumberFormat="1" applyFont="1" applyFill="1" applyBorder="1" applyAlignment="1">
      <alignment horizontal="right" vertical="center"/>
    </xf>
    <xf numFmtId="0" fontId="11" fillId="4" borderId="0" xfId="1" applyFont="1" applyFill="1" applyBorder="1">
      <alignment vertical="center"/>
    </xf>
    <xf numFmtId="0" fontId="12" fillId="4" borderId="0" xfId="1" applyFont="1" applyFill="1" applyBorder="1">
      <alignment vertical="center"/>
    </xf>
    <xf numFmtId="186" fontId="11" fillId="0" borderId="52" xfId="1" applyNumberFormat="1" applyFont="1" applyFill="1" applyBorder="1" applyAlignment="1" applyProtection="1">
      <alignment horizontal="right" vertical="center"/>
      <protection locked="0"/>
    </xf>
    <xf numFmtId="186" fontId="11" fillId="0" borderId="22" xfId="1" applyNumberFormat="1" applyFont="1" applyFill="1" applyBorder="1" applyAlignment="1" applyProtection="1">
      <alignment horizontal="right" vertical="center"/>
      <protection locked="0"/>
    </xf>
    <xf numFmtId="186" fontId="11" fillId="0" borderId="17" xfId="1" applyNumberFormat="1" applyFont="1" applyFill="1" applyBorder="1" applyAlignment="1" applyProtection="1">
      <alignment horizontal="right" vertical="center"/>
      <protection locked="0"/>
    </xf>
    <xf numFmtId="186" fontId="11" fillId="0" borderId="23" xfId="1" applyNumberFormat="1" applyFont="1" applyFill="1" applyBorder="1" applyAlignment="1" applyProtection="1">
      <alignment horizontal="right" vertical="center"/>
      <protection locked="0"/>
    </xf>
    <xf numFmtId="186" fontId="12" fillId="0" borderId="66" xfId="3" applyNumberFormat="1" applyFont="1" applyFill="1" applyBorder="1" applyAlignment="1">
      <alignment horizontal="right" vertical="center"/>
    </xf>
    <xf numFmtId="186" fontId="12" fillId="0" borderId="20" xfId="3" applyNumberFormat="1" applyFont="1" applyFill="1" applyBorder="1" applyAlignment="1">
      <alignment horizontal="right" vertical="center"/>
    </xf>
    <xf numFmtId="186" fontId="12" fillId="0" borderId="26" xfId="3" applyNumberFormat="1" applyFont="1" applyFill="1" applyBorder="1" applyAlignment="1">
      <alignment horizontal="right" vertical="center"/>
    </xf>
    <xf numFmtId="186" fontId="12" fillId="0" borderId="52" xfId="1" applyNumberFormat="1" applyFont="1" applyFill="1" applyBorder="1" applyAlignment="1" applyProtection="1">
      <alignment horizontal="right" vertical="center"/>
      <protection locked="0"/>
    </xf>
    <xf numFmtId="186" fontId="12" fillId="0" borderId="22" xfId="1" applyNumberFormat="1" applyFont="1" applyFill="1" applyBorder="1" applyAlignment="1" applyProtection="1">
      <alignment horizontal="right" vertical="center"/>
      <protection locked="0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6" fontId="15" fillId="0" borderId="20" xfId="2" applyNumberFormat="1" applyFont="1" applyFill="1" applyBorder="1" applyAlignment="1">
      <alignment horizontal="right" vertical="center"/>
    </xf>
    <xf numFmtId="186" fontId="15" fillId="0" borderId="26" xfId="1" applyNumberFormat="1" applyFont="1" applyBorder="1" applyAlignment="1">
      <alignment horizontal="right" vertical="center"/>
    </xf>
    <xf numFmtId="186" fontId="15" fillId="0" borderId="19" xfId="2" applyNumberFormat="1" applyFont="1" applyFill="1" applyBorder="1" applyAlignment="1">
      <alignment horizontal="right" vertical="center"/>
    </xf>
    <xf numFmtId="186" fontId="15" fillId="0" borderId="16" xfId="2" applyNumberFormat="1" applyFont="1" applyFill="1" applyBorder="1" applyAlignment="1">
      <alignment horizontal="right" vertical="center"/>
    </xf>
    <xf numFmtId="186" fontId="15" fillId="0" borderId="31" xfId="1" applyNumberFormat="1" applyFont="1" applyFill="1" applyBorder="1" applyAlignment="1">
      <alignment horizontal="right" vertical="center"/>
    </xf>
    <xf numFmtId="186" fontId="15" fillId="0" borderId="16" xfId="1" applyNumberFormat="1" applyFont="1" applyBorder="1" applyAlignment="1">
      <alignment vertical="center"/>
    </xf>
    <xf numFmtId="186" fontId="15" fillId="0" borderId="20" xfId="1" applyNumberFormat="1" applyFont="1" applyFill="1" applyBorder="1" applyAlignment="1">
      <alignment vertical="center"/>
    </xf>
    <xf numFmtId="186" fontId="15" fillId="0" borderId="19" xfId="1" applyNumberFormat="1" applyFont="1" applyFill="1" applyBorder="1" applyAlignment="1">
      <alignment vertical="center"/>
    </xf>
    <xf numFmtId="186" fontId="20" fillId="0" borderId="22" xfId="3" applyNumberFormat="1" applyFont="1" applyFill="1" applyBorder="1" applyAlignment="1">
      <alignment horizontal="right" vertical="center"/>
    </xf>
    <xf numFmtId="186" fontId="20" fillId="0" borderId="18" xfId="3" applyNumberFormat="1" applyFont="1" applyFill="1" applyBorder="1" applyAlignment="1">
      <alignment horizontal="right" vertical="center"/>
    </xf>
    <xf numFmtId="186" fontId="20" fillId="0" borderId="17" xfId="3" applyNumberFormat="1" applyFont="1" applyFill="1" applyBorder="1" applyAlignment="1">
      <alignment horizontal="right" vertical="center"/>
    </xf>
    <xf numFmtId="0" fontId="12" fillId="0" borderId="22" xfId="1" applyFont="1" applyBorder="1" applyAlignment="1">
      <alignment vertical="center"/>
    </xf>
    <xf numFmtId="186" fontId="11" fillId="0" borderId="53" xfId="3" applyNumberFormat="1" applyFont="1" applyFill="1" applyBorder="1" applyAlignment="1">
      <alignment horizontal="right" vertical="center"/>
    </xf>
    <xf numFmtId="186" fontId="11" fillId="0" borderId="22" xfId="0" applyNumberFormat="1" applyFont="1" applyFill="1" applyBorder="1" applyAlignment="1">
      <alignment vertical="center"/>
    </xf>
    <xf numFmtId="186" fontId="11" fillId="0" borderId="18" xfId="0" applyNumberFormat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Border="1" applyAlignment="1">
      <alignment vertical="center"/>
    </xf>
    <xf numFmtId="186" fontId="16" fillId="0" borderId="22" xfId="3" applyNumberFormat="1" applyFont="1" applyBorder="1" applyAlignment="1">
      <alignment horizontal="right" vertical="center"/>
    </xf>
    <xf numFmtId="186" fontId="16" fillId="0" borderId="18" xfId="3" applyNumberFormat="1" applyFont="1" applyBorder="1" applyAlignment="1">
      <alignment horizontal="right" vertical="center"/>
    </xf>
    <xf numFmtId="186" fontId="16" fillId="0" borderId="17" xfId="3" applyNumberFormat="1" applyFont="1" applyBorder="1" applyAlignment="1">
      <alignment horizontal="right" vertical="center"/>
    </xf>
    <xf numFmtId="186" fontId="11" fillId="3" borderId="22" xfId="1" applyNumberFormat="1" applyFont="1" applyFill="1" applyBorder="1" applyAlignment="1">
      <alignment horizontal="right" vertical="center"/>
    </xf>
    <xf numFmtId="186" fontId="11" fillId="3" borderId="17" xfId="1" applyNumberFormat="1" applyFont="1" applyFill="1" applyBorder="1" applyAlignment="1">
      <alignment horizontal="right" vertical="center"/>
    </xf>
    <xf numFmtId="186" fontId="11" fillId="3" borderId="18" xfId="1" applyNumberFormat="1" applyFont="1" applyFill="1" applyBorder="1">
      <alignment vertical="center"/>
    </xf>
    <xf numFmtId="0" fontId="12" fillId="0" borderId="0" xfId="1" applyFont="1" applyBorder="1" applyAlignment="1">
      <alignment vertical="center"/>
    </xf>
    <xf numFmtId="0" fontId="17" fillId="0" borderId="0" xfId="1" applyFont="1" applyFill="1" applyBorder="1">
      <alignment vertical="center"/>
    </xf>
    <xf numFmtId="0" fontId="15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186" fontId="15" fillId="0" borderId="22" xfId="1" applyNumberFormat="1" applyFont="1" applyBorder="1" applyAlignment="1">
      <alignment vertical="center"/>
    </xf>
    <xf numFmtId="186" fontId="15" fillId="0" borderId="18" xfId="1" applyNumberFormat="1" applyFont="1" applyBorder="1" applyAlignment="1">
      <alignment vertical="center"/>
    </xf>
    <xf numFmtId="186" fontId="11" fillId="0" borderId="20" xfId="1" applyNumberFormat="1" applyFont="1" applyFill="1" applyBorder="1" applyAlignment="1">
      <alignment horizontal="right" vertical="center"/>
    </xf>
    <xf numFmtId="186" fontId="11" fillId="0" borderId="26" xfId="1" applyNumberFormat="1" applyFont="1" applyFill="1" applyBorder="1" applyAlignment="1">
      <alignment horizontal="right" vertical="center"/>
    </xf>
    <xf numFmtId="186" fontId="11" fillId="0" borderId="19" xfId="1" applyNumberFormat="1" applyFont="1" applyFill="1" applyBorder="1" applyAlignment="1">
      <alignment horizontal="right" vertical="center"/>
    </xf>
    <xf numFmtId="186" fontId="12" fillId="0" borderId="65" xfId="1" applyNumberFormat="1" applyFont="1" applyFill="1" applyBorder="1" applyAlignment="1">
      <alignment horizontal="right" vertical="center"/>
    </xf>
    <xf numFmtId="186" fontId="11" fillId="0" borderId="23" xfId="3" applyNumberFormat="1" applyFont="1" applyBorder="1" applyAlignment="1">
      <alignment horizontal="right" vertical="center"/>
    </xf>
    <xf numFmtId="186" fontId="12" fillId="0" borderId="47" xfId="3" applyNumberFormat="1" applyFont="1" applyBorder="1" applyAlignment="1">
      <alignment horizontal="right" vertical="center"/>
    </xf>
    <xf numFmtId="186" fontId="12" fillId="0" borderId="23" xfId="3" applyNumberFormat="1" applyFont="1" applyBorder="1" applyAlignment="1">
      <alignment horizontal="right" vertical="center"/>
    </xf>
    <xf numFmtId="186" fontId="12" fillId="0" borderId="0" xfId="1" applyNumberFormat="1" applyFont="1" applyFill="1" applyBorder="1">
      <alignment vertical="center"/>
    </xf>
    <xf numFmtId="186" fontId="12" fillId="0" borderId="16" xfId="3" applyNumberFormat="1" applyFont="1" applyFill="1" applyBorder="1" applyAlignment="1">
      <alignment horizontal="right" vertical="center"/>
    </xf>
    <xf numFmtId="186" fontId="12" fillId="2" borderId="64" xfId="3" applyNumberFormat="1" applyFont="1" applyFill="1" applyBorder="1" applyAlignment="1">
      <alignment horizontal="right" vertical="center"/>
    </xf>
    <xf numFmtId="186" fontId="12" fillId="2" borderId="4" xfId="3" applyNumberFormat="1" applyFont="1" applyFill="1" applyBorder="1" applyAlignment="1">
      <alignment horizontal="right" vertical="center"/>
    </xf>
    <xf numFmtId="186" fontId="12" fillId="2" borderId="6" xfId="3" applyNumberFormat="1" applyFont="1" applyFill="1" applyBorder="1" applyAlignment="1">
      <alignment horizontal="right" vertical="center"/>
    </xf>
    <xf numFmtId="186" fontId="12" fillId="2" borderId="3" xfId="3" applyNumberFormat="1" applyFont="1" applyFill="1" applyBorder="1" applyAlignment="1">
      <alignment horizontal="right" vertical="center"/>
    </xf>
    <xf numFmtId="186" fontId="12" fillId="2" borderId="2" xfId="3" applyNumberFormat="1" applyFont="1" applyFill="1" applyBorder="1" applyAlignment="1">
      <alignment horizontal="right" vertical="center"/>
    </xf>
    <xf numFmtId="186" fontId="12" fillId="2" borderId="5" xfId="3" applyNumberFormat="1" applyFont="1" applyFill="1" applyBorder="1" applyAlignment="1">
      <alignment horizontal="right" vertical="center"/>
    </xf>
    <xf numFmtId="38" fontId="11" fillId="0" borderId="46" xfId="3" applyFont="1" applyFill="1" applyBorder="1" applyAlignment="1" applyProtection="1">
      <alignment horizontal="right" vertical="center"/>
      <protection locked="0"/>
    </xf>
    <xf numFmtId="38" fontId="11" fillId="0" borderId="48" xfId="3" applyFont="1" applyFill="1" applyBorder="1" applyAlignment="1" applyProtection="1">
      <alignment horizontal="right" vertical="center"/>
      <protection locked="0"/>
    </xf>
    <xf numFmtId="38" fontId="11" fillId="0" borderId="46" xfId="3" applyFont="1" applyFill="1" applyBorder="1" applyAlignment="1">
      <alignment horizontal="right" vertical="center"/>
    </xf>
    <xf numFmtId="38" fontId="11" fillId="0" borderId="49" xfId="3" applyFont="1" applyFill="1" applyBorder="1" applyAlignment="1" applyProtection="1">
      <alignment horizontal="right" vertical="center"/>
      <protection locked="0"/>
    </xf>
    <xf numFmtId="38" fontId="11" fillId="0" borderId="44" xfId="3" applyFont="1" applyFill="1" applyBorder="1" applyAlignment="1" applyProtection="1">
      <alignment horizontal="right" vertical="center"/>
      <protection locked="0"/>
    </xf>
    <xf numFmtId="183" fontId="11" fillId="0" borderId="43" xfId="1" quotePrefix="1" applyNumberFormat="1" applyFont="1" applyFill="1" applyBorder="1" applyAlignment="1" applyProtection="1">
      <alignment horizontal="right" vertical="center"/>
      <protection locked="0"/>
    </xf>
    <xf numFmtId="0" fontId="11" fillId="0" borderId="44" xfId="1" applyNumberFormat="1" applyFont="1" applyBorder="1" applyAlignment="1" applyProtection="1">
      <alignment horizontal="right" vertical="center"/>
      <protection locked="0"/>
    </xf>
    <xf numFmtId="0" fontId="11" fillId="0" borderId="46" xfId="1" applyNumberFormat="1" applyFont="1" applyBorder="1" applyAlignment="1" applyProtection="1">
      <alignment horizontal="right" vertical="center"/>
      <protection locked="0"/>
    </xf>
    <xf numFmtId="0" fontId="11" fillId="0" borderId="49" xfId="1" applyNumberFormat="1" applyFont="1" applyBorder="1" applyAlignment="1" applyProtection="1">
      <alignment horizontal="right" vertical="center"/>
      <protection locked="0"/>
    </xf>
    <xf numFmtId="0" fontId="16" fillId="2" borderId="0" xfId="1" applyFont="1" applyFill="1" applyBorder="1">
      <alignment vertical="center"/>
    </xf>
    <xf numFmtId="49" fontId="11" fillId="0" borderId="56" xfId="1" applyNumberFormat="1" applyFont="1" applyFill="1" applyBorder="1" applyAlignment="1">
      <alignment horizontal="center" vertical="center" shrinkToFit="1"/>
    </xf>
    <xf numFmtId="186" fontId="11" fillId="0" borderId="0" xfId="1" applyNumberFormat="1" applyFont="1" applyFill="1">
      <alignment vertical="center"/>
    </xf>
    <xf numFmtId="186" fontId="11" fillId="0" borderId="0" xfId="1" applyNumberFormat="1" applyFont="1" applyFill="1" applyBorder="1">
      <alignment vertical="center"/>
    </xf>
    <xf numFmtId="186" fontId="11" fillId="0" borderId="11" xfId="1" applyNumberFormat="1" applyFont="1" applyBorder="1">
      <alignment vertical="center"/>
    </xf>
    <xf numFmtId="186" fontId="11" fillId="0" borderId="11" xfId="1" applyNumberFormat="1" applyFont="1" applyFill="1" applyBorder="1">
      <alignment vertical="center"/>
    </xf>
    <xf numFmtId="186" fontId="11" fillId="0" borderId="10" xfId="1" applyNumberFormat="1" applyFont="1" applyFill="1" applyBorder="1">
      <alignment vertical="center"/>
    </xf>
    <xf numFmtId="49" fontId="11" fillId="0" borderId="21" xfId="1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176" fontId="11" fillId="0" borderId="58" xfId="1" applyNumberFormat="1" applyFont="1" applyFill="1" applyBorder="1" applyAlignment="1">
      <alignment horizontal="center" vertical="center"/>
    </xf>
    <xf numFmtId="176" fontId="11" fillId="0" borderId="57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1" fillId="0" borderId="0" xfId="1" applyFont="1" applyBorder="1" applyAlignment="1">
      <alignment horizontal="right" vertical="center"/>
    </xf>
    <xf numFmtId="0" fontId="12" fillId="0" borderId="0" xfId="1" applyFont="1" applyFill="1" applyBorder="1" applyProtection="1">
      <alignment vertical="center"/>
      <protection locked="0"/>
    </xf>
    <xf numFmtId="176" fontId="11" fillId="0" borderId="57" xfId="1" applyNumberFormat="1" applyFont="1" applyFill="1" applyBorder="1" applyAlignment="1">
      <alignment horizontal="center" vertical="center" wrapText="1"/>
    </xf>
    <xf numFmtId="0" fontId="12" fillId="2" borderId="6" xfId="1" applyNumberFormat="1" applyFont="1" applyFill="1" applyBorder="1" applyAlignment="1">
      <alignment horizontal="center" vertical="center"/>
    </xf>
    <xf numFmtId="0" fontId="11" fillId="0" borderId="40" xfId="1" applyFont="1" applyFill="1" applyBorder="1" applyProtection="1">
      <alignment vertical="center"/>
      <protection locked="0"/>
    </xf>
    <xf numFmtId="0" fontId="12" fillId="0" borderId="40" xfId="1" applyFont="1" applyFill="1" applyBorder="1" applyProtection="1">
      <alignment vertical="center"/>
      <protection locked="0"/>
    </xf>
    <xf numFmtId="0" fontId="11" fillId="0" borderId="74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74" xfId="1" applyFont="1" applyBorder="1" applyAlignment="1">
      <alignment horizontal="right" vertical="center"/>
    </xf>
    <xf numFmtId="0" fontId="11" fillId="4" borderId="74" xfId="1" applyFont="1" applyFill="1" applyBorder="1" applyAlignment="1">
      <alignment horizontal="right" vertical="center"/>
    </xf>
    <xf numFmtId="0" fontId="11" fillId="4" borderId="0" xfId="1" applyFont="1" applyFill="1" applyBorder="1" applyAlignment="1">
      <alignment horizontal="right" vertical="center"/>
    </xf>
    <xf numFmtId="49" fontId="11" fillId="0" borderId="78" xfId="1" quotePrefix="1" applyNumberFormat="1" applyFont="1" applyFill="1" applyBorder="1" applyAlignment="1">
      <alignment horizontal="center" vertical="center"/>
    </xf>
    <xf numFmtId="49" fontId="11" fillId="0" borderId="41" xfId="1" applyNumberFormat="1" applyFont="1" applyFill="1" applyBorder="1" applyAlignment="1">
      <alignment horizontal="center" vertical="center"/>
    </xf>
    <xf numFmtId="49" fontId="11" fillId="0" borderId="79" xfId="1" applyNumberFormat="1" applyFont="1" applyFill="1" applyBorder="1" applyAlignment="1">
      <alignment horizontal="center" vertical="center"/>
    </xf>
    <xf numFmtId="0" fontId="11" fillId="0" borderId="80" xfId="1" applyFont="1" applyFill="1" applyBorder="1">
      <alignment vertical="center"/>
    </xf>
    <xf numFmtId="0" fontId="11" fillId="0" borderId="38" xfId="1" applyFont="1" applyFill="1" applyBorder="1" applyProtection="1">
      <alignment vertical="center"/>
      <protection locked="0"/>
    </xf>
    <xf numFmtId="49" fontId="11" fillId="0" borderId="41" xfId="1" applyNumberFormat="1" applyFont="1" applyBorder="1" applyAlignment="1">
      <alignment horizontal="center" vertical="center"/>
    </xf>
    <xf numFmtId="0" fontId="11" fillId="0" borderId="38" xfId="1" applyFont="1" applyBorder="1">
      <alignment vertical="center"/>
    </xf>
    <xf numFmtId="0" fontId="11" fillId="0" borderId="38" xfId="1" applyFont="1" applyFill="1" applyBorder="1" applyAlignment="1">
      <alignment vertical="center" shrinkToFit="1"/>
    </xf>
    <xf numFmtId="0" fontId="12" fillId="0" borderId="38" xfId="1" applyFont="1" applyBorder="1">
      <alignment vertical="center"/>
    </xf>
    <xf numFmtId="49" fontId="11" fillId="0" borderId="41" xfId="1" quotePrefix="1" applyNumberFormat="1" applyFont="1" applyBorder="1" applyAlignment="1">
      <alignment horizontal="center" vertical="center"/>
    </xf>
    <xf numFmtId="49" fontId="12" fillId="0" borderId="41" xfId="1" applyNumberFormat="1" applyFont="1" applyFill="1" applyBorder="1" applyAlignment="1">
      <alignment horizontal="center" vertical="center"/>
    </xf>
    <xf numFmtId="0" fontId="12" fillId="0" borderId="38" xfId="1" applyFont="1" applyFill="1" applyBorder="1">
      <alignment vertical="center"/>
    </xf>
    <xf numFmtId="49" fontId="12" fillId="0" borderId="41" xfId="1" applyNumberFormat="1" applyFont="1" applyBorder="1" applyAlignment="1">
      <alignment horizontal="center" vertical="center"/>
    </xf>
    <xf numFmtId="0" fontId="11" fillId="0" borderId="38" xfId="1" applyFont="1" applyBorder="1" applyAlignment="1">
      <alignment vertical="center"/>
    </xf>
    <xf numFmtId="49" fontId="12" fillId="0" borderId="39" xfId="1" applyNumberFormat="1" applyFont="1" applyBorder="1" applyAlignment="1">
      <alignment horizontal="center" vertical="center"/>
    </xf>
    <xf numFmtId="49" fontId="11" fillId="0" borderId="39" xfId="1" quotePrefix="1" applyNumberFormat="1" applyFont="1" applyBorder="1" applyAlignment="1">
      <alignment horizontal="center" vertical="center"/>
    </xf>
    <xf numFmtId="49" fontId="12" fillId="0" borderId="39" xfId="1" quotePrefix="1" applyNumberFormat="1" applyFont="1" applyFill="1" applyBorder="1" applyAlignment="1">
      <alignment horizontal="center" vertical="center"/>
    </xf>
    <xf numFmtId="0" fontId="18" fillId="0" borderId="38" xfId="1" applyFont="1" applyFill="1" applyBorder="1" applyAlignment="1">
      <alignment vertical="center"/>
    </xf>
    <xf numFmtId="0" fontId="18" fillId="0" borderId="38" xfId="1" applyFont="1" applyBorder="1">
      <alignment vertical="center"/>
    </xf>
    <xf numFmtId="0" fontId="15" fillId="0" borderId="38" xfId="1" applyFont="1" applyFill="1" applyBorder="1">
      <alignment vertical="center"/>
    </xf>
    <xf numFmtId="0" fontId="18" fillId="0" borderId="38" xfId="1" applyFont="1" applyFill="1" applyBorder="1">
      <alignment vertical="center"/>
    </xf>
    <xf numFmtId="49" fontId="15" fillId="0" borderId="39" xfId="1" applyNumberFormat="1" applyFont="1" applyFill="1" applyBorder="1" applyAlignment="1">
      <alignment horizontal="center" vertical="center"/>
    </xf>
    <xf numFmtId="49" fontId="12" fillId="0" borderId="78" xfId="1" applyNumberFormat="1" applyFont="1" applyFill="1" applyBorder="1" applyAlignment="1">
      <alignment horizontal="center" vertical="center"/>
    </xf>
    <xf numFmtId="0" fontId="12" fillId="0" borderId="80" xfId="1" applyFont="1" applyFill="1" applyBorder="1">
      <alignment vertical="center"/>
    </xf>
    <xf numFmtId="0" fontId="14" fillId="0" borderId="38" xfId="1" applyFont="1" applyFill="1" applyBorder="1">
      <alignment vertical="center"/>
    </xf>
    <xf numFmtId="49" fontId="12" fillId="0" borderId="41" xfId="1" applyNumberFormat="1" applyFont="1" applyFill="1" applyBorder="1" applyAlignment="1" applyProtection="1">
      <alignment horizontal="center" vertical="center"/>
      <protection locked="0"/>
    </xf>
    <xf numFmtId="49" fontId="11" fillId="0" borderId="41" xfId="1" quotePrefix="1" applyNumberFormat="1" applyFont="1" applyFill="1" applyBorder="1" applyAlignment="1" applyProtection="1">
      <alignment horizontal="center" vertical="center"/>
      <protection locked="0"/>
    </xf>
    <xf numFmtId="0" fontId="12" fillId="2" borderId="37" xfId="1" applyFont="1" applyFill="1" applyBorder="1">
      <alignment vertical="center"/>
    </xf>
    <xf numFmtId="0" fontId="18" fillId="0" borderId="0" xfId="1" applyFont="1" applyBorder="1">
      <alignment vertical="center"/>
    </xf>
    <xf numFmtId="0" fontId="11" fillId="0" borderId="80" xfId="1" applyFont="1" applyFill="1" applyBorder="1" applyAlignment="1">
      <alignment vertical="center" shrinkToFit="1"/>
    </xf>
    <xf numFmtId="0" fontId="23" fillId="0" borderId="0" xfId="0" applyFont="1" applyBorder="1" applyAlignment="1">
      <alignment wrapText="1"/>
    </xf>
    <xf numFmtId="49" fontId="11" fillId="0" borderId="41" xfId="1" applyNumberFormat="1" applyFont="1" applyFill="1" applyBorder="1" applyAlignment="1">
      <alignment horizontal="center" vertical="center" shrinkToFit="1"/>
    </xf>
    <xf numFmtId="49" fontId="11" fillId="0" borderId="79" xfId="1" applyNumberFormat="1" applyFont="1" applyFill="1" applyBorder="1" applyAlignment="1">
      <alignment horizontal="center" vertical="center" shrinkToFit="1"/>
    </xf>
    <xf numFmtId="0" fontId="12" fillId="0" borderId="38" xfId="1" applyFont="1" applyBorder="1" applyAlignment="1">
      <alignment vertical="center"/>
    </xf>
    <xf numFmtId="0" fontId="11" fillId="0" borderId="74" xfId="1" applyFont="1" applyFill="1" applyBorder="1">
      <alignment vertical="center"/>
    </xf>
    <xf numFmtId="0" fontId="11" fillId="0" borderId="74" xfId="1" applyFont="1" applyBorder="1">
      <alignment vertical="center"/>
    </xf>
    <xf numFmtId="0" fontId="12" fillId="2" borderId="74" xfId="1" applyFont="1" applyFill="1" applyBorder="1">
      <alignment vertical="center"/>
    </xf>
    <xf numFmtId="186" fontId="12" fillId="0" borderId="74" xfId="1" applyNumberFormat="1" applyFont="1" applyFill="1" applyBorder="1">
      <alignment vertical="center"/>
    </xf>
    <xf numFmtId="0" fontId="11" fillId="0" borderId="74" xfId="1" applyFont="1" applyBorder="1" applyAlignment="1">
      <alignment vertical="center"/>
    </xf>
    <xf numFmtId="0" fontId="12" fillId="0" borderId="74" xfId="1" applyFont="1" applyBorder="1">
      <alignment vertical="center"/>
    </xf>
    <xf numFmtId="0" fontId="12" fillId="5" borderId="74" xfId="1" applyFont="1" applyFill="1" applyBorder="1">
      <alignment vertical="center"/>
    </xf>
    <xf numFmtId="0" fontId="16" fillId="0" borderId="74" xfId="1" applyFont="1" applyBorder="1">
      <alignment vertical="center"/>
    </xf>
    <xf numFmtId="0" fontId="12" fillId="4" borderId="74" xfId="1" applyFont="1" applyFill="1" applyBorder="1">
      <alignment vertical="center"/>
    </xf>
    <xf numFmtId="0" fontId="11" fillId="4" borderId="74" xfId="1" applyFont="1" applyFill="1" applyBorder="1">
      <alignment vertical="center"/>
    </xf>
    <xf numFmtId="0" fontId="15" fillId="0" borderId="74" xfId="1" applyFont="1" applyBorder="1">
      <alignment vertical="center"/>
    </xf>
    <xf numFmtId="0" fontId="18" fillId="0" borderId="74" xfId="1" applyFont="1" applyBorder="1" applyAlignment="1">
      <alignment vertical="center"/>
    </xf>
    <xf numFmtId="0" fontId="15" fillId="0" borderId="74" xfId="1" applyFont="1" applyFill="1" applyBorder="1" applyAlignment="1">
      <alignment vertical="center"/>
    </xf>
    <xf numFmtId="0" fontId="17" fillId="0" borderId="74" xfId="1" applyFont="1" applyBorder="1">
      <alignment vertical="center"/>
    </xf>
    <xf numFmtId="0" fontId="12" fillId="0" borderId="74" xfId="1" applyFont="1" applyFill="1" applyBorder="1">
      <alignment vertical="center"/>
    </xf>
    <xf numFmtId="0" fontId="12" fillId="0" borderId="74" xfId="1" applyFont="1" applyBorder="1" applyAlignment="1">
      <alignment vertical="center"/>
    </xf>
    <xf numFmtId="0" fontId="12" fillId="0" borderId="74" xfId="1" applyFont="1" applyFill="1" applyBorder="1" applyAlignment="1">
      <alignment vertical="center"/>
    </xf>
    <xf numFmtId="0" fontId="11" fillId="0" borderId="74" xfId="1" applyFont="1" applyFill="1" applyBorder="1" applyAlignment="1">
      <alignment vertical="center"/>
    </xf>
    <xf numFmtId="0" fontId="15" fillId="0" borderId="74" xfId="1" applyFont="1" applyFill="1" applyBorder="1">
      <alignment vertical="center"/>
    </xf>
    <xf numFmtId="0" fontId="18" fillId="0" borderId="74" xfId="1" applyFont="1" applyFill="1" applyBorder="1">
      <alignment vertical="center"/>
    </xf>
    <xf numFmtId="0" fontId="16" fillId="0" borderId="74" xfId="1" applyFont="1" applyBorder="1" applyAlignment="1">
      <alignment vertical="center"/>
    </xf>
    <xf numFmtId="0" fontId="11" fillId="5" borderId="74" xfId="1" applyFont="1" applyFill="1" applyBorder="1">
      <alignment vertical="center"/>
    </xf>
    <xf numFmtId="0" fontId="16" fillId="0" borderId="74" xfId="1" applyFont="1" applyFill="1" applyBorder="1">
      <alignment vertical="center"/>
    </xf>
    <xf numFmtId="0" fontId="11" fillId="0" borderId="0" xfId="1" applyFont="1" applyFill="1" applyBorder="1" applyAlignment="1">
      <alignment vertical="center" shrinkToFit="1"/>
    </xf>
    <xf numFmtId="0" fontId="11" fillId="0" borderId="0" xfId="1" applyFont="1" applyFill="1" applyBorder="1" applyProtection="1">
      <alignment vertical="center"/>
      <protection locked="0"/>
    </xf>
    <xf numFmtId="0" fontId="12" fillId="2" borderId="37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4" fillId="0" borderId="0" xfId="1" applyFont="1" applyFill="1" applyBorder="1">
      <alignment vertical="center"/>
    </xf>
    <xf numFmtId="0" fontId="11" fillId="0" borderId="74" xfId="1" applyFont="1" applyFill="1" applyBorder="1" applyAlignment="1">
      <alignment vertical="center" shrinkToFit="1"/>
    </xf>
    <xf numFmtId="0" fontId="12" fillId="2" borderId="6" xfId="1" applyFont="1" applyFill="1" applyBorder="1">
      <alignment vertical="center"/>
    </xf>
    <xf numFmtId="186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186" fontId="12" fillId="5" borderId="0" xfId="1" applyNumberFormat="1" applyFont="1" applyFill="1" applyBorder="1" applyAlignment="1">
      <alignment horizontal="right" vertical="center"/>
    </xf>
    <xf numFmtId="0" fontId="16" fillId="0" borderId="0" xfId="1" applyFont="1" applyBorder="1" applyAlignment="1">
      <alignment horizontal="right" vertical="center"/>
    </xf>
    <xf numFmtId="186" fontId="12" fillId="4" borderId="0" xfId="1" applyNumberFormat="1" applyFont="1" applyFill="1" applyBorder="1" applyAlignment="1">
      <alignment horizontal="right" vertical="center"/>
    </xf>
    <xf numFmtId="186" fontId="18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186" fontId="17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186" fontId="20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186" fontId="19" fillId="0" borderId="0" xfId="1" applyNumberFormat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2" fillId="2" borderId="37" xfId="1" applyFont="1" applyFill="1" applyBorder="1" applyAlignment="1">
      <alignment horizontal="right" vertical="center"/>
    </xf>
    <xf numFmtId="0" fontId="11" fillId="0" borderId="74" xfId="1" applyFont="1" applyFill="1" applyBorder="1" applyAlignment="1">
      <alignment horizontal="right" vertical="center" shrinkToFit="1"/>
    </xf>
    <xf numFmtId="0" fontId="11" fillId="0" borderId="0" xfId="1" applyFont="1" applyFill="1" applyBorder="1" applyAlignment="1">
      <alignment horizontal="right" vertical="center" shrinkToFit="1"/>
    </xf>
    <xf numFmtId="0" fontId="12" fillId="2" borderId="76" xfId="1" applyFont="1" applyFill="1" applyBorder="1" applyAlignment="1">
      <alignment horizontal="right" vertical="center"/>
    </xf>
    <xf numFmtId="186" fontId="12" fillId="0" borderId="74" xfId="1" applyNumberFormat="1" applyFont="1" applyFill="1" applyBorder="1" applyAlignment="1">
      <alignment horizontal="right" vertical="center"/>
    </xf>
    <xf numFmtId="0" fontId="12" fillId="0" borderId="74" xfId="1" applyFont="1" applyBorder="1" applyAlignment="1">
      <alignment horizontal="right" vertical="center"/>
    </xf>
    <xf numFmtId="186" fontId="12" fillId="5" borderId="74" xfId="1" applyNumberFormat="1" applyFont="1" applyFill="1" applyBorder="1" applyAlignment="1">
      <alignment horizontal="right" vertical="center"/>
    </xf>
    <xf numFmtId="0" fontId="16" fillId="0" borderId="74" xfId="1" applyFont="1" applyBorder="1" applyAlignment="1">
      <alignment horizontal="right" vertical="center"/>
    </xf>
    <xf numFmtId="186" fontId="12" fillId="4" borderId="74" xfId="1" applyNumberFormat="1" applyFont="1" applyFill="1" applyBorder="1" applyAlignment="1">
      <alignment horizontal="right" vertical="center"/>
    </xf>
    <xf numFmtId="186" fontId="19" fillId="0" borderId="74" xfId="1" applyNumberFormat="1" applyFont="1" applyFill="1" applyBorder="1" applyAlignment="1">
      <alignment horizontal="right" vertical="center"/>
    </xf>
    <xf numFmtId="0" fontId="18" fillId="0" borderId="74" xfId="1" applyFont="1" applyBorder="1" applyAlignment="1">
      <alignment horizontal="right" vertical="center"/>
    </xf>
    <xf numFmtId="0" fontId="15" fillId="0" borderId="74" xfId="1" applyFont="1" applyFill="1" applyBorder="1" applyAlignment="1">
      <alignment horizontal="right" vertical="center"/>
    </xf>
    <xf numFmtId="186" fontId="17" fillId="0" borderId="74" xfId="1" applyNumberFormat="1" applyFont="1" applyFill="1" applyBorder="1" applyAlignment="1">
      <alignment horizontal="right" vertical="center"/>
    </xf>
    <xf numFmtId="0" fontId="12" fillId="0" borderId="74" xfId="1" applyFont="1" applyFill="1" applyBorder="1" applyAlignment="1">
      <alignment horizontal="right" vertical="center"/>
    </xf>
    <xf numFmtId="186" fontId="18" fillId="0" borderId="74" xfId="1" applyNumberFormat="1" applyFont="1" applyFill="1" applyBorder="1" applyAlignment="1">
      <alignment horizontal="right" vertical="center"/>
    </xf>
    <xf numFmtId="0" fontId="15" fillId="0" borderId="74" xfId="1" applyFont="1" applyBorder="1" applyAlignment="1">
      <alignment horizontal="right" vertical="center"/>
    </xf>
    <xf numFmtId="186" fontId="20" fillId="0" borderId="74" xfId="1" applyNumberFormat="1" applyFont="1" applyFill="1" applyBorder="1" applyAlignment="1">
      <alignment horizontal="right" vertical="center"/>
    </xf>
    <xf numFmtId="186" fontId="12" fillId="2" borderId="1" xfId="1" applyNumberFormat="1" applyFont="1" applyFill="1" applyBorder="1" applyAlignment="1">
      <alignment horizontal="right" vertical="center"/>
    </xf>
    <xf numFmtId="0" fontId="16" fillId="0" borderId="74" xfId="1" applyFont="1" applyFill="1" applyBorder="1" applyAlignment="1">
      <alignment horizontal="right" vertical="center"/>
    </xf>
    <xf numFmtId="186" fontId="11" fillId="0" borderId="87" xfId="1" applyNumberFormat="1" applyFont="1" applyFill="1" applyBorder="1" applyAlignment="1">
      <alignment horizontal="right" vertical="center"/>
    </xf>
    <xf numFmtId="186" fontId="12" fillId="2" borderId="63" xfId="1" applyNumberFormat="1" applyFont="1" applyFill="1" applyBorder="1" applyAlignment="1">
      <alignment horizontal="right" vertical="center"/>
    </xf>
    <xf numFmtId="186" fontId="12" fillId="2" borderId="7" xfId="1" applyNumberFormat="1" applyFont="1" applyFill="1" applyBorder="1" applyAlignment="1">
      <alignment horizontal="right" vertical="center"/>
    </xf>
    <xf numFmtId="186" fontId="29" fillId="0" borderId="17" xfId="2" applyNumberFormat="1" applyFont="1" applyFill="1" applyBorder="1" applyAlignment="1">
      <alignment horizontal="right" vertical="center"/>
    </xf>
    <xf numFmtId="186" fontId="29" fillId="0" borderId="47" xfId="2" applyNumberFormat="1" applyFont="1" applyFill="1" applyBorder="1" applyAlignment="1">
      <alignment horizontal="right" vertical="center"/>
    </xf>
    <xf numFmtId="49" fontId="12" fillId="0" borderId="21" xfId="1" quotePrefix="1" applyNumberFormat="1" applyFont="1" applyFill="1" applyBorder="1" applyAlignment="1">
      <alignment horizontal="center" vertical="center"/>
    </xf>
    <xf numFmtId="49" fontId="12" fillId="0" borderId="21" xfId="1" quotePrefix="1" applyNumberFormat="1" applyFont="1" applyBorder="1" applyAlignment="1">
      <alignment horizontal="center" vertical="center"/>
    </xf>
    <xf numFmtId="49" fontId="12" fillId="0" borderId="29" xfId="1" quotePrefix="1" applyNumberFormat="1" applyFont="1" applyBorder="1" applyAlignment="1">
      <alignment horizontal="center" vertical="center"/>
    </xf>
    <xf numFmtId="49" fontId="18" fillId="0" borderId="29" xfId="1" quotePrefix="1" applyNumberFormat="1" applyFont="1" applyFill="1" applyBorder="1" applyAlignment="1">
      <alignment horizontal="center" vertical="center"/>
    </xf>
    <xf numFmtId="49" fontId="12" fillId="0" borderId="50" xfId="1" quotePrefix="1" applyNumberFormat="1" applyFont="1" applyFill="1" applyBorder="1" applyAlignment="1">
      <alignment horizontal="center" vertical="center"/>
    </xf>
    <xf numFmtId="49" fontId="12" fillId="3" borderId="30" xfId="1" quotePrefix="1" applyNumberFormat="1" applyFont="1" applyFill="1" applyBorder="1" applyAlignment="1">
      <alignment horizontal="center" vertical="center"/>
    </xf>
    <xf numFmtId="49" fontId="12" fillId="0" borderId="21" xfId="1" quotePrefix="1" applyNumberFormat="1" applyFont="1" applyFill="1" applyBorder="1" applyAlignment="1" applyProtection="1">
      <alignment horizontal="center" vertical="center"/>
      <protection locked="0"/>
    </xf>
    <xf numFmtId="186" fontId="27" fillId="0" borderId="23" xfId="1" applyNumberFormat="1" applyFont="1" applyFill="1" applyBorder="1">
      <alignment vertical="center"/>
    </xf>
    <xf numFmtId="186" fontId="30" fillId="6" borderId="4" xfId="1" applyNumberFormat="1" applyFont="1" applyFill="1" applyBorder="1" applyAlignment="1">
      <alignment horizontal="right" vertical="center"/>
    </xf>
    <xf numFmtId="186" fontId="19" fillId="0" borderId="95" xfId="1" applyNumberFormat="1" applyFont="1" applyFill="1" applyBorder="1" applyAlignment="1">
      <alignment horizontal="right" vertical="center"/>
    </xf>
    <xf numFmtId="186" fontId="19" fillId="0" borderId="99" xfId="1" applyNumberFormat="1" applyFont="1" applyFill="1" applyBorder="1" applyAlignment="1">
      <alignment horizontal="right" vertical="center"/>
    </xf>
    <xf numFmtId="186" fontId="15" fillId="0" borderId="96" xfId="3" applyNumberFormat="1" applyFont="1" applyFill="1" applyBorder="1" applyAlignment="1">
      <alignment horizontal="right" vertical="center"/>
    </xf>
    <xf numFmtId="186" fontId="17" fillId="0" borderId="90" xfId="1" applyNumberFormat="1" applyFont="1" applyFill="1" applyBorder="1" applyAlignment="1">
      <alignment vertical="center"/>
    </xf>
    <xf numFmtId="186" fontId="17" fillId="0" borderId="90" xfId="1" applyNumberFormat="1" applyFont="1" applyFill="1" applyBorder="1" applyAlignment="1">
      <alignment horizontal="right" vertical="center"/>
    </xf>
    <xf numFmtId="186" fontId="11" fillId="0" borderId="93" xfId="1" applyNumberFormat="1" applyFont="1" applyFill="1" applyBorder="1" applyAlignment="1">
      <alignment vertical="center"/>
    </xf>
    <xf numFmtId="186" fontId="11" fillId="0" borderId="92" xfId="1" applyNumberFormat="1" applyFont="1" applyFill="1" applyBorder="1" applyAlignment="1">
      <alignment vertical="center"/>
    </xf>
    <xf numFmtId="186" fontId="11" fillId="0" borderId="91" xfId="1" applyNumberFormat="1" applyFont="1" applyFill="1" applyBorder="1" applyAlignment="1">
      <alignment vertical="center"/>
    </xf>
    <xf numFmtId="186" fontId="11" fillId="0" borderId="95" xfId="1" applyNumberFormat="1" applyFont="1" applyFill="1" applyBorder="1" applyAlignment="1">
      <alignment vertical="center"/>
    </xf>
    <xf numFmtId="186" fontId="11" fillId="0" borderId="90" xfId="1" applyNumberFormat="1" applyFont="1" applyFill="1" applyBorder="1" applyAlignment="1">
      <alignment vertical="center"/>
    </xf>
    <xf numFmtId="186" fontId="11" fillId="0" borderId="95" xfId="1" applyNumberFormat="1" applyFont="1" applyFill="1" applyBorder="1" applyAlignment="1">
      <alignment horizontal="right" vertical="center"/>
    </xf>
    <xf numFmtId="186" fontId="11" fillId="0" borderId="96" xfId="1" applyNumberFormat="1" applyFont="1" applyFill="1" applyBorder="1" applyAlignment="1">
      <alignment horizontal="right" vertical="center"/>
    </xf>
    <xf numFmtId="186" fontId="11" fillId="0" borderId="97" xfId="1" applyNumberFormat="1" applyFont="1" applyFill="1" applyBorder="1" applyAlignment="1">
      <alignment vertical="center"/>
    </xf>
    <xf numFmtId="186" fontId="11" fillId="0" borderId="98" xfId="1" applyNumberFormat="1" applyFont="1" applyFill="1" applyBorder="1" applyAlignment="1">
      <alignment vertical="center"/>
    </xf>
    <xf numFmtId="186" fontId="11" fillId="0" borderId="99" xfId="1" applyNumberFormat="1" applyFont="1" applyFill="1" applyBorder="1" applyAlignment="1">
      <alignment vertical="center"/>
    </xf>
    <xf numFmtId="186" fontId="11" fillId="0" borderId="99" xfId="1" applyNumberFormat="1" applyFont="1" applyFill="1" applyBorder="1" applyAlignment="1">
      <alignment horizontal="center" vertical="center"/>
    </xf>
    <xf numFmtId="186" fontId="11" fillId="0" borderId="92" xfId="1" applyNumberFormat="1" applyFont="1" applyFill="1" applyBorder="1" applyAlignment="1">
      <alignment horizontal="right" vertical="center"/>
    </xf>
    <xf numFmtId="186" fontId="11" fillId="0" borderId="93" xfId="1" applyNumberFormat="1" applyFont="1" applyFill="1" applyBorder="1" applyAlignment="1">
      <alignment horizontal="right" vertical="center"/>
    </xf>
    <xf numFmtId="0" fontId="12" fillId="2" borderId="25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left" vertical="center" shrinkToFit="1"/>
    </xf>
    <xf numFmtId="0" fontId="12" fillId="2" borderId="7" xfId="1" applyNumberFormat="1" applyFont="1" applyFill="1" applyBorder="1" applyAlignment="1">
      <alignment horizontal="center" vertical="center"/>
    </xf>
    <xf numFmtId="0" fontId="12" fillId="2" borderId="2" xfId="1" applyNumberFormat="1" applyFont="1" applyFill="1" applyBorder="1" applyAlignment="1">
      <alignment horizontal="center" vertical="center"/>
    </xf>
    <xf numFmtId="186" fontId="11" fillId="0" borderId="60" xfId="1" applyNumberFormat="1" applyFont="1" applyFill="1" applyBorder="1" applyAlignment="1">
      <alignment horizontal="center" vertical="center"/>
    </xf>
    <xf numFmtId="186" fontId="11" fillId="0" borderId="51" xfId="1" applyNumberFormat="1" applyFont="1" applyFill="1" applyBorder="1" applyAlignment="1">
      <alignment horizontal="center" vertical="center"/>
    </xf>
    <xf numFmtId="186" fontId="11" fillId="0" borderId="43" xfId="1" applyNumberFormat="1" applyFont="1" applyFill="1" applyBorder="1" applyAlignment="1">
      <alignment horizontal="center" vertical="center"/>
    </xf>
    <xf numFmtId="186" fontId="15" fillId="0" borderId="23" xfId="1" applyNumberFormat="1" applyFont="1" applyBorder="1" applyAlignment="1">
      <alignment horizontal="center" vertical="center"/>
    </xf>
    <xf numFmtId="186" fontId="15" fillId="0" borderId="51" xfId="1" applyNumberFormat="1" applyFont="1" applyBorder="1" applyAlignment="1">
      <alignment horizontal="center" vertical="center"/>
    </xf>
    <xf numFmtId="0" fontId="12" fillId="2" borderId="25" xfId="1" applyNumberFormat="1" applyFont="1" applyFill="1" applyBorder="1" applyAlignment="1">
      <alignment horizontal="center" vertical="center" shrinkToFit="1"/>
    </xf>
    <xf numFmtId="0" fontId="12" fillId="2" borderId="2" xfId="1" applyNumberFormat="1" applyFont="1" applyFill="1" applyBorder="1" applyAlignment="1">
      <alignment horizontal="center" vertical="center" shrinkToFit="1"/>
    </xf>
    <xf numFmtId="0" fontId="12" fillId="2" borderId="62" xfId="1" applyNumberFormat="1" applyFont="1" applyFill="1" applyBorder="1" applyAlignment="1">
      <alignment horizontal="center" vertical="center" shrinkToFit="1"/>
    </xf>
    <xf numFmtId="0" fontId="12" fillId="2" borderId="61" xfId="1" applyNumberFormat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center" vertical="center" shrinkToFit="1"/>
    </xf>
    <xf numFmtId="176" fontId="11" fillId="0" borderId="73" xfId="1" applyNumberFormat="1" applyFont="1" applyFill="1" applyBorder="1" applyAlignment="1">
      <alignment horizontal="center" vertical="center" wrapText="1"/>
    </xf>
    <xf numFmtId="176" fontId="11" fillId="0" borderId="72" xfId="1" applyNumberFormat="1" applyFont="1" applyFill="1" applyBorder="1" applyAlignment="1">
      <alignment horizontal="center" vertical="center" wrapText="1"/>
    </xf>
    <xf numFmtId="176" fontId="11" fillId="0" borderId="84" xfId="1" applyNumberFormat="1" applyFont="1" applyFill="1" applyBorder="1" applyAlignment="1">
      <alignment horizontal="center" vertical="center" wrapText="1"/>
    </xf>
    <xf numFmtId="176" fontId="11" fillId="0" borderId="85" xfId="1" applyNumberFormat="1" applyFont="1" applyFill="1" applyBorder="1" applyAlignment="1">
      <alignment horizontal="center" vertical="center" wrapText="1"/>
    </xf>
    <xf numFmtId="176" fontId="11" fillId="0" borderId="86" xfId="1" applyNumberFormat="1" applyFont="1" applyFill="1" applyBorder="1" applyAlignment="1">
      <alignment horizontal="center" vertical="center" wrapText="1"/>
    </xf>
    <xf numFmtId="176" fontId="11" fillId="0" borderId="49" xfId="1" applyNumberFormat="1" applyFont="1" applyFill="1" applyBorder="1" applyAlignment="1">
      <alignment horizontal="center" vertical="center" wrapText="1"/>
    </xf>
    <xf numFmtId="176" fontId="11" fillId="0" borderId="57" xfId="1" applyNumberFormat="1" applyFont="1" applyFill="1" applyBorder="1" applyAlignment="1">
      <alignment horizontal="center" vertical="center" wrapText="1"/>
    </xf>
    <xf numFmtId="176" fontId="11" fillId="0" borderId="46" xfId="1" applyNumberFormat="1" applyFont="1" applyFill="1" applyBorder="1" applyAlignment="1">
      <alignment horizontal="center" vertical="center" wrapText="1"/>
    </xf>
    <xf numFmtId="176" fontId="11" fillId="0" borderId="59" xfId="1" applyNumberFormat="1" applyFont="1" applyFill="1" applyBorder="1" applyAlignment="1">
      <alignment horizontal="center" vertical="center" wrapText="1"/>
    </xf>
    <xf numFmtId="176" fontId="11" fillId="0" borderId="77" xfId="1" applyNumberFormat="1" applyFont="1" applyFill="1" applyBorder="1" applyAlignment="1">
      <alignment horizontal="center" vertical="center" wrapText="1"/>
    </xf>
    <xf numFmtId="176" fontId="11" fillId="0" borderId="83" xfId="1" applyNumberFormat="1" applyFont="1" applyFill="1" applyBorder="1" applyAlignment="1">
      <alignment horizontal="center" vertical="center" wrapText="1"/>
    </xf>
    <xf numFmtId="176" fontId="11" fillId="0" borderId="82" xfId="1" applyNumberFormat="1" applyFont="1" applyFill="1" applyBorder="1" applyAlignment="1">
      <alignment horizontal="center" vertical="center" wrapText="1"/>
    </xf>
    <xf numFmtId="176" fontId="11" fillId="0" borderId="82" xfId="1" applyNumberFormat="1" applyFont="1" applyFill="1" applyBorder="1" applyAlignment="1">
      <alignment horizontal="center" vertical="center"/>
    </xf>
    <xf numFmtId="176" fontId="11" fillId="0" borderId="59" xfId="1" applyNumberFormat="1" applyFont="1" applyFill="1" applyBorder="1" applyAlignment="1">
      <alignment horizontal="center" vertical="center"/>
    </xf>
    <xf numFmtId="176" fontId="11" fillId="0" borderId="77" xfId="1" applyNumberFormat="1" applyFont="1" applyFill="1" applyBorder="1" applyAlignment="1">
      <alignment horizontal="center" vertical="center"/>
    </xf>
    <xf numFmtId="176" fontId="11" fillId="0" borderId="83" xfId="1" applyNumberFormat="1" applyFont="1" applyFill="1" applyBorder="1" applyAlignment="1">
      <alignment horizontal="center" vertical="center"/>
    </xf>
    <xf numFmtId="176" fontId="11" fillId="0" borderId="13" xfId="1" applyNumberFormat="1" applyFont="1" applyFill="1" applyBorder="1" applyAlignment="1">
      <alignment horizontal="center" vertical="center" wrapText="1"/>
    </xf>
    <xf numFmtId="176" fontId="11" fillId="0" borderId="14" xfId="1" applyNumberFormat="1" applyFont="1" applyFill="1" applyBorder="1" applyAlignment="1">
      <alignment horizontal="center" vertical="center" wrapText="1"/>
    </xf>
    <xf numFmtId="176" fontId="11" fillId="0" borderId="55" xfId="1" applyNumberFormat="1" applyFont="1" applyFill="1" applyBorder="1" applyAlignment="1">
      <alignment horizontal="center" vertical="center" wrapText="1"/>
    </xf>
    <xf numFmtId="176" fontId="11" fillId="0" borderId="36" xfId="1" applyNumberFormat="1" applyFont="1" applyFill="1" applyBorder="1" applyAlignment="1">
      <alignment horizontal="center" vertical="center" wrapText="1"/>
    </xf>
    <xf numFmtId="176" fontId="11" fillId="0" borderId="10" xfId="1" applyNumberFormat="1" applyFont="1" applyFill="1" applyBorder="1" applyAlignment="1">
      <alignment horizontal="center" vertical="center"/>
    </xf>
    <xf numFmtId="176" fontId="11" fillId="0" borderId="11" xfId="1" applyNumberFormat="1" applyFont="1" applyFill="1" applyBorder="1" applyAlignment="1">
      <alignment horizontal="center" vertical="center"/>
    </xf>
    <xf numFmtId="176" fontId="11" fillId="0" borderId="75" xfId="1" applyNumberFormat="1" applyFont="1" applyFill="1" applyBorder="1" applyAlignment="1">
      <alignment horizontal="center" vertical="center"/>
    </xf>
    <xf numFmtId="176" fontId="11" fillId="0" borderId="81" xfId="1" applyNumberFormat="1" applyFont="1" applyFill="1" applyBorder="1" applyAlignment="1">
      <alignment horizontal="center" vertical="center"/>
    </xf>
    <xf numFmtId="176" fontId="11" fillId="0" borderId="57" xfId="1" applyNumberFormat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>
      <alignment horizontal="center" vertical="center" shrinkToFit="1"/>
    </xf>
    <xf numFmtId="49" fontId="11" fillId="0" borderId="28" xfId="1" applyNumberFormat="1" applyFont="1" applyFill="1" applyBorder="1" applyAlignment="1">
      <alignment horizontal="center" vertical="center" shrinkToFit="1"/>
    </xf>
    <xf numFmtId="49" fontId="11" fillId="0" borderId="62" xfId="1" applyNumberFormat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shrinkToFit="1"/>
    </xf>
    <xf numFmtId="0" fontId="11" fillId="0" borderId="61" xfId="1" applyFont="1" applyFill="1" applyBorder="1" applyAlignment="1">
      <alignment horizontal="center" vertical="center" shrinkToFit="1"/>
    </xf>
    <xf numFmtId="186" fontId="11" fillId="0" borderId="17" xfId="1" applyNumberFormat="1" applyFont="1" applyFill="1" applyBorder="1" applyAlignment="1">
      <alignment horizontal="center" vertical="center"/>
    </xf>
    <xf numFmtId="186" fontId="11" fillId="0" borderId="22" xfId="1" applyNumberFormat="1" applyFont="1" applyFill="1" applyBorder="1" applyAlignment="1">
      <alignment horizontal="center" vertical="center"/>
    </xf>
    <xf numFmtId="186" fontId="11" fillId="0" borderId="23" xfId="1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86" fontId="11" fillId="0" borderId="17" xfId="3" applyNumberFormat="1" applyFont="1" applyBorder="1" applyAlignment="1">
      <alignment horizontal="center" vertical="center"/>
    </xf>
    <xf numFmtId="186" fontId="11" fillId="0" borderId="22" xfId="3" applyNumberFormat="1" applyFont="1" applyBorder="1" applyAlignment="1">
      <alignment horizontal="center" vertical="center"/>
    </xf>
    <xf numFmtId="186" fontId="15" fillId="0" borderId="17" xfId="1" applyNumberFormat="1" applyFont="1" applyFill="1" applyBorder="1" applyAlignment="1">
      <alignment horizontal="center" vertical="center"/>
    </xf>
    <xf numFmtId="186" fontId="15" fillId="0" borderId="22" xfId="1" applyNumberFormat="1" applyFont="1" applyFill="1" applyBorder="1" applyAlignment="1">
      <alignment horizontal="center" vertical="center"/>
    </xf>
    <xf numFmtId="186" fontId="11" fillId="0" borderId="24" xfId="1" applyNumberFormat="1" applyFont="1" applyFill="1" applyBorder="1" applyAlignment="1">
      <alignment horizontal="center" vertical="center"/>
    </xf>
    <xf numFmtId="186" fontId="11" fillId="0" borderId="88" xfId="0" applyNumberFormat="1" applyFont="1" applyFill="1" applyBorder="1" applyAlignment="1">
      <alignment horizontal="center" vertical="center"/>
    </xf>
    <xf numFmtId="186" fontId="11" fillId="0" borderId="89" xfId="0" applyNumberFormat="1" applyFont="1" applyFill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left" vertical="center" wrapText="1" shrinkToFit="1"/>
    </xf>
    <xf numFmtId="186" fontId="11" fillId="0" borderId="17" xfId="1" applyNumberFormat="1" applyFont="1" applyBorder="1" applyAlignment="1">
      <alignment horizontal="center" vertical="center"/>
    </xf>
    <xf numFmtId="186" fontId="11" fillId="0" borderId="22" xfId="1" applyNumberFormat="1" applyFont="1" applyBorder="1" applyAlignment="1">
      <alignment horizontal="center" vertical="center"/>
    </xf>
    <xf numFmtId="186" fontId="11" fillId="0" borderId="97" xfId="1" applyNumberFormat="1" applyFont="1" applyFill="1" applyBorder="1" applyAlignment="1">
      <alignment horizontal="center" vertical="center"/>
    </xf>
    <xf numFmtId="186" fontId="11" fillId="0" borderId="94" xfId="1" applyNumberFormat="1" applyFont="1" applyFill="1" applyBorder="1" applyAlignment="1">
      <alignment horizontal="center" vertical="center"/>
    </xf>
    <xf numFmtId="186" fontId="11" fillId="0" borderId="45" xfId="1" applyNumberFormat="1" applyFont="1" applyFill="1" applyBorder="1" applyAlignment="1">
      <alignment horizontal="center" vertical="center"/>
    </xf>
    <xf numFmtId="176" fontId="11" fillId="0" borderId="67" xfId="1" applyNumberFormat="1" applyFont="1" applyFill="1" applyBorder="1" applyAlignment="1">
      <alignment horizontal="center" vertical="center" wrapText="1"/>
    </xf>
    <xf numFmtId="176" fontId="11" fillId="0" borderId="33" xfId="1" applyNumberFormat="1" applyFont="1" applyFill="1" applyBorder="1" applyAlignment="1">
      <alignment horizontal="center" vertical="center" wrapText="1"/>
    </xf>
    <xf numFmtId="176" fontId="11" fillId="0" borderId="69" xfId="1" applyNumberFormat="1" applyFont="1" applyFill="1" applyBorder="1" applyAlignment="1">
      <alignment horizontal="center" vertical="center" wrapText="1"/>
    </xf>
    <xf numFmtId="176" fontId="11" fillId="0" borderId="71" xfId="1" applyNumberFormat="1" applyFont="1" applyFill="1" applyBorder="1" applyAlignment="1">
      <alignment horizontal="center" vertical="center" wrapText="1"/>
    </xf>
    <xf numFmtId="176" fontId="11" fillId="0" borderId="44" xfId="1" applyNumberFormat="1" applyFont="1" applyFill="1" applyBorder="1" applyAlignment="1">
      <alignment horizontal="center" vertical="center" wrapText="1"/>
    </xf>
    <xf numFmtId="176" fontId="11" fillId="0" borderId="61" xfId="1" applyNumberFormat="1" applyFont="1" applyFill="1" applyBorder="1" applyAlignment="1">
      <alignment horizontal="center" vertical="center" wrapText="1"/>
    </xf>
    <xf numFmtId="176" fontId="11" fillId="0" borderId="46" xfId="1" applyNumberFormat="1" applyFont="1" applyFill="1" applyBorder="1" applyAlignment="1">
      <alignment horizontal="center" vertical="center"/>
    </xf>
    <xf numFmtId="176" fontId="11" fillId="0" borderId="42" xfId="1" applyNumberFormat="1" applyFont="1" applyFill="1" applyBorder="1" applyAlignment="1">
      <alignment horizontal="center" vertical="center"/>
    </xf>
    <xf numFmtId="176" fontId="11" fillId="0" borderId="68" xfId="1" applyNumberFormat="1" applyFont="1" applyFill="1" applyBorder="1" applyAlignment="1">
      <alignment horizontal="center" vertical="center"/>
    </xf>
    <xf numFmtId="186" fontId="11" fillId="0" borderId="12" xfId="1" applyNumberFormat="1" applyFont="1" applyFill="1" applyBorder="1" applyAlignment="1">
      <alignment horizontal="right" vertical="center"/>
    </xf>
    <xf numFmtId="186" fontId="11" fillId="0" borderId="32" xfId="1" applyNumberFormat="1" applyFont="1" applyFill="1" applyBorder="1" applyAlignment="1">
      <alignment horizontal="right" vertical="center"/>
    </xf>
    <xf numFmtId="186" fontId="11" fillId="0" borderId="57" xfId="1" applyNumberFormat="1" applyFont="1" applyFill="1" applyBorder="1" applyAlignment="1">
      <alignment horizontal="right" vertical="center"/>
    </xf>
    <xf numFmtId="186" fontId="11" fillId="0" borderId="9" xfId="1" applyNumberFormat="1" applyFont="1" applyFill="1" applyBorder="1" applyAlignment="1">
      <alignment horizontal="right" vertical="center"/>
    </xf>
    <xf numFmtId="186" fontId="11" fillId="0" borderId="35" xfId="1" applyNumberFormat="1" applyFont="1" applyFill="1" applyBorder="1" applyAlignment="1">
      <alignment horizontal="right" vertical="center"/>
    </xf>
    <xf numFmtId="186" fontId="11" fillId="0" borderId="61" xfId="1" applyNumberFormat="1" applyFont="1" applyFill="1" applyBorder="1" applyAlignment="1">
      <alignment horizontal="right" vertical="center"/>
    </xf>
    <xf numFmtId="176" fontId="11" fillId="0" borderId="70" xfId="1" applyNumberFormat="1" applyFont="1" applyFill="1" applyBorder="1" applyAlignment="1">
      <alignment horizontal="center" vertical="center"/>
    </xf>
    <xf numFmtId="176" fontId="11" fillId="0" borderId="49" xfId="1" applyNumberFormat="1" applyFont="1" applyFill="1" applyBorder="1" applyAlignment="1">
      <alignment horizontal="center" vertical="center"/>
    </xf>
  </cellXfs>
  <cellStyles count="8">
    <cellStyle name="Normal" xfId="6"/>
    <cellStyle name="桁区切り" xfId="7" builtinId="6"/>
    <cellStyle name="桁区切り 2" xfId="2"/>
    <cellStyle name="桁区切り 2 2" xfId="3"/>
    <cellStyle name="桁区切り 3" xfId="4"/>
    <cellStyle name="標準" xfId="0" builtinId="0"/>
    <cellStyle name="標準 2" xfId="1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H280"/>
  <sheetViews>
    <sheetView tabSelected="1" view="pageBreakPreview" zoomScaleNormal="100" zoomScaleSheetLayoutView="100" workbookViewId="0">
      <pane xSplit="2" ySplit="4" topLeftCell="C248" activePane="bottomRight" state="frozen"/>
      <selection activeCell="L14" sqref="L14"/>
      <selection pane="topRight" activeCell="L14" sqref="L14"/>
      <selection pane="bottomLeft" activeCell="L14" sqref="L14"/>
      <selection pane="bottomRight" sqref="A1:A1048576"/>
    </sheetView>
  </sheetViews>
  <sheetFormatPr defaultColWidth="9" defaultRowHeight="12" x14ac:dyDescent="0.15"/>
  <cols>
    <col min="1" max="1" width="5.375" style="212" customWidth="1"/>
    <col min="2" max="2" width="18.25" style="211" bestFit="1" customWidth="1"/>
    <col min="3" max="3" width="6.75" style="210" bestFit="1" customWidth="1"/>
    <col min="4" max="4" width="9.875" style="210" customWidth="1"/>
    <col min="5" max="5" width="9.75" style="210" customWidth="1"/>
    <col min="6" max="6" width="11.5" style="210" bestFit="1" customWidth="1"/>
    <col min="7" max="7" width="10.375" style="208" bestFit="1" customWidth="1"/>
    <col min="8" max="8" width="9.875" style="209" bestFit="1" customWidth="1"/>
    <col min="9" max="9" width="11.5" style="208" bestFit="1" customWidth="1"/>
    <col min="10" max="10" width="11.5" style="206" bestFit="1" customWidth="1"/>
    <col min="11" max="11" width="11.5" style="207" bestFit="1" customWidth="1"/>
    <col min="12" max="12" width="8.875" style="206" bestFit="1" customWidth="1"/>
    <col min="13" max="13" width="10.375" style="206" bestFit="1" customWidth="1"/>
    <col min="14" max="14" width="11.5" style="205" bestFit="1" customWidth="1"/>
    <col min="15" max="15" width="9" style="2" customWidth="1"/>
    <col min="16" max="16" width="1.25" style="2" hidden="1" customWidth="1"/>
    <col min="17" max="17" width="7.25" style="2" hidden="1" customWidth="1"/>
    <col min="18" max="18" width="10.875" style="2" hidden="1" customWidth="1"/>
    <col min="19" max="21" width="5" style="2" hidden="1" customWidth="1"/>
    <col min="22" max="22" width="10.625" style="2" hidden="1" customWidth="1"/>
    <col min="23" max="23" width="9.625" style="2" hidden="1" customWidth="1"/>
    <col min="24" max="24" width="9.125" style="2" hidden="1" customWidth="1"/>
    <col min="25" max="25" width="10.625" style="2" hidden="1" customWidth="1"/>
    <col min="26" max="26" width="9.5" style="2" hidden="1" customWidth="1"/>
    <col min="27" max="27" width="10.625" style="2" hidden="1" customWidth="1"/>
    <col min="28" max="29" width="9.125" style="2" hidden="1" customWidth="1"/>
    <col min="30" max="30" width="10.625" style="2" hidden="1" customWidth="1"/>
    <col min="31" max="31" width="1.25" style="2" hidden="1" customWidth="1"/>
    <col min="32" max="16384" width="9" style="2"/>
  </cols>
  <sheetData>
    <row r="1" spans="1:60" ht="30.75" customHeight="1" thickBot="1" x14ac:dyDescent="0.2">
      <c r="A1" s="172" t="s">
        <v>525</v>
      </c>
      <c r="B1" s="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388"/>
      <c r="P1" s="78"/>
      <c r="Q1" s="430" t="s">
        <v>526</v>
      </c>
      <c r="R1" s="388"/>
      <c r="S1" s="388"/>
      <c r="T1" s="388"/>
      <c r="U1" s="388"/>
      <c r="V1" s="388"/>
      <c r="W1" s="388"/>
      <c r="X1" s="388"/>
      <c r="Y1" s="38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</row>
    <row r="2" spans="1:60" s="171" customFormat="1" ht="13.5" customHeight="1" x14ac:dyDescent="0.15">
      <c r="A2" s="571"/>
      <c r="B2" s="574" t="s">
        <v>480</v>
      </c>
      <c r="C2" s="546" t="s">
        <v>524</v>
      </c>
      <c r="D2" s="547"/>
      <c r="E2" s="598"/>
      <c r="F2" s="595" t="s">
        <v>523</v>
      </c>
      <c r="G2" s="562" t="s">
        <v>522</v>
      </c>
      <c r="H2" s="563"/>
      <c r="I2" s="566" t="s">
        <v>521</v>
      </c>
      <c r="J2" s="567"/>
      <c r="K2" s="567"/>
      <c r="L2" s="567"/>
      <c r="M2" s="567"/>
      <c r="N2" s="610"/>
      <c r="P2" s="457"/>
      <c r="Q2" s="571"/>
      <c r="R2" s="574" t="s">
        <v>480</v>
      </c>
      <c r="S2" s="546" t="s">
        <v>524</v>
      </c>
      <c r="T2" s="547"/>
      <c r="U2" s="547"/>
      <c r="V2" s="548" t="s">
        <v>523</v>
      </c>
      <c r="W2" s="562" t="s">
        <v>522</v>
      </c>
      <c r="X2" s="563"/>
      <c r="Y2" s="566" t="s">
        <v>521</v>
      </c>
      <c r="Z2" s="567"/>
      <c r="AA2" s="567"/>
      <c r="AB2" s="567"/>
      <c r="AC2" s="567"/>
      <c r="AD2" s="568"/>
      <c r="AE2" s="462"/>
      <c r="AF2" s="457"/>
      <c r="AG2" s="457"/>
      <c r="AH2" s="457"/>
      <c r="AI2" s="457"/>
      <c r="AJ2" s="457"/>
      <c r="AK2" s="457"/>
      <c r="AL2" s="457"/>
      <c r="AM2" s="457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</row>
    <row r="3" spans="1:60" s="171" customFormat="1" ht="13.5" customHeight="1" x14ac:dyDescent="0.15">
      <c r="A3" s="572"/>
      <c r="B3" s="575"/>
      <c r="C3" s="551" t="s">
        <v>520</v>
      </c>
      <c r="D3" s="553" t="s">
        <v>519</v>
      </c>
      <c r="E3" s="599" t="s">
        <v>518</v>
      </c>
      <c r="F3" s="596"/>
      <c r="G3" s="564"/>
      <c r="H3" s="565"/>
      <c r="I3" s="611" t="s">
        <v>517</v>
      </c>
      <c r="J3" s="601" t="s">
        <v>516</v>
      </c>
      <c r="K3" s="601" t="s">
        <v>515</v>
      </c>
      <c r="L3" s="553" t="s">
        <v>514</v>
      </c>
      <c r="M3" s="601" t="s">
        <v>513</v>
      </c>
      <c r="N3" s="602" t="s">
        <v>0</v>
      </c>
      <c r="P3" s="457"/>
      <c r="Q3" s="572"/>
      <c r="R3" s="575"/>
      <c r="S3" s="551" t="s">
        <v>520</v>
      </c>
      <c r="T3" s="553" t="s">
        <v>519</v>
      </c>
      <c r="U3" s="555" t="s">
        <v>518</v>
      </c>
      <c r="V3" s="549"/>
      <c r="W3" s="564"/>
      <c r="X3" s="565"/>
      <c r="Y3" s="569" t="s">
        <v>517</v>
      </c>
      <c r="Z3" s="558" t="s">
        <v>516</v>
      </c>
      <c r="AA3" s="558" t="s">
        <v>515</v>
      </c>
      <c r="AB3" s="557" t="s">
        <v>514</v>
      </c>
      <c r="AC3" s="558" t="s">
        <v>513</v>
      </c>
      <c r="AD3" s="560" t="s">
        <v>0</v>
      </c>
      <c r="AE3" s="462"/>
      <c r="AF3" s="457"/>
      <c r="AG3" s="457"/>
      <c r="AH3" s="457"/>
      <c r="AI3" s="457"/>
      <c r="AJ3" s="457"/>
      <c r="AK3" s="457"/>
      <c r="AL3" s="457"/>
      <c r="AM3" s="457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  <c r="AZ3" s="385"/>
    </row>
    <row r="4" spans="1:60" s="171" customFormat="1" ht="20.25" customHeight="1" thickBot="1" x14ac:dyDescent="0.2">
      <c r="A4" s="573"/>
      <c r="B4" s="576"/>
      <c r="C4" s="552"/>
      <c r="D4" s="554"/>
      <c r="E4" s="600"/>
      <c r="F4" s="597"/>
      <c r="G4" s="387"/>
      <c r="H4" s="386" t="s">
        <v>512</v>
      </c>
      <c r="I4" s="570"/>
      <c r="J4" s="559"/>
      <c r="K4" s="559"/>
      <c r="L4" s="554"/>
      <c r="M4" s="559"/>
      <c r="N4" s="603"/>
      <c r="P4" s="457"/>
      <c r="Q4" s="573"/>
      <c r="R4" s="576"/>
      <c r="S4" s="552"/>
      <c r="T4" s="554"/>
      <c r="U4" s="556"/>
      <c r="V4" s="550"/>
      <c r="W4" s="391"/>
      <c r="X4" s="386" t="s">
        <v>512</v>
      </c>
      <c r="Y4" s="570"/>
      <c r="Z4" s="559"/>
      <c r="AA4" s="559"/>
      <c r="AB4" s="554"/>
      <c r="AC4" s="559"/>
      <c r="AD4" s="561"/>
      <c r="AE4" s="462"/>
      <c r="AF4" s="457"/>
      <c r="AG4" s="457"/>
      <c r="AH4" s="457"/>
      <c r="AI4" s="457"/>
      <c r="AJ4" s="457"/>
      <c r="AK4" s="457"/>
      <c r="AL4" s="457"/>
      <c r="AM4" s="457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</row>
    <row r="5" spans="1:60" s="3" customFormat="1" ht="18" customHeight="1" x14ac:dyDescent="0.15">
      <c r="A5" s="384" t="s">
        <v>511</v>
      </c>
      <c r="B5" s="28" t="s">
        <v>510</v>
      </c>
      <c r="C5" s="96">
        <v>290</v>
      </c>
      <c r="D5" s="93">
        <v>0</v>
      </c>
      <c r="E5" s="92">
        <v>0</v>
      </c>
      <c r="F5" s="178">
        <v>109556</v>
      </c>
      <c r="G5" s="604">
        <v>24793</v>
      </c>
      <c r="H5" s="607">
        <v>2998</v>
      </c>
      <c r="I5" s="383">
        <v>39118</v>
      </c>
      <c r="J5" s="101">
        <v>56754</v>
      </c>
      <c r="K5" s="382">
        <f>+I5+J5</f>
        <v>95872</v>
      </c>
      <c r="L5" s="164" t="s">
        <v>491</v>
      </c>
      <c r="M5" s="381">
        <v>6342</v>
      </c>
      <c r="N5" s="196">
        <f>SUM(I5:J5)+SUM(L5,M5)</f>
        <v>102214</v>
      </c>
      <c r="P5" s="457"/>
      <c r="Q5" s="431" t="s">
        <v>511</v>
      </c>
      <c r="R5" s="407" t="s">
        <v>510</v>
      </c>
      <c r="S5" s="457"/>
      <c r="T5" s="457"/>
      <c r="U5" s="457"/>
      <c r="V5" s="479"/>
      <c r="W5" s="480"/>
      <c r="X5" s="480"/>
      <c r="Y5" s="480"/>
      <c r="Z5" s="480"/>
      <c r="AA5" s="480"/>
      <c r="AB5" s="480"/>
      <c r="AC5" s="480"/>
      <c r="AD5" s="480"/>
      <c r="AE5" s="462"/>
      <c r="AF5" s="457"/>
      <c r="AG5" s="457"/>
      <c r="AH5" s="457"/>
      <c r="AI5" s="457"/>
      <c r="AJ5" s="457"/>
      <c r="AK5" s="457"/>
      <c r="AL5" s="457"/>
      <c r="AM5" s="457"/>
      <c r="AN5" s="380"/>
      <c r="AO5" s="380"/>
      <c r="AP5" s="380"/>
      <c r="AQ5" s="380"/>
      <c r="AR5" s="380"/>
      <c r="AS5" s="380"/>
      <c r="AT5" s="380"/>
      <c r="AU5" s="380"/>
      <c r="AV5" s="380"/>
      <c r="AW5" s="380"/>
      <c r="AX5" s="380"/>
      <c r="AY5" s="380"/>
      <c r="AZ5" s="380"/>
      <c r="BA5" s="379"/>
      <c r="BB5" s="379"/>
      <c r="BC5" s="379"/>
      <c r="BD5" s="379"/>
      <c r="BE5" s="379"/>
      <c r="BF5" s="379"/>
      <c r="BG5" s="379"/>
      <c r="BH5" s="379"/>
    </row>
    <row r="6" spans="1:60" s="3" customFormat="1" ht="18" customHeight="1" x14ac:dyDescent="0.15">
      <c r="A6" s="378" t="s">
        <v>509</v>
      </c>
      <c r="B6" s="204" t="s">
        <v>508</v>
      </c>
      <c r="C6" s="96">
        <v>267</v>
      </c>
      <c r="D6" s="93">
        <v>0</v>
      </c>
      <c r="E6" s="92">
        <v>0</v>
      </c>
      <c r="F6" s="178">
        <v>3937</v>
      </c>
      <c r="G6" s="605"/>
      <c r="H6" s="608"/>
      <c r="I6" s="102">
        <v>9444</v>
      </c>
      <c r="J6" s="101">
        <v>2691</v>
      </c>
      <c r="K6" s="64">
        <f>+I6+J6</f>
        <v>12135</v>
      </c>
      <c r="L6" s="164" t="s">
        <v>491</v>
      </c>
      <c r="M6" s="163" t="s">
        <v>491</v>
      </c>
      <c r="N6" s="196">
        <f>SUM(I6:J6)+SUM(L6,M6)</f>
        <v>12135</v>
      </c>
      <c r="P6" s="457"/>
      <c r="Q6" s="432" t="s">
        <v>509</v>
      </c>
      <c r="R6" s="429" t="s">
        <v>508</v>
      </c>
      <c r="S6" s="457"/>
      <c r="T6" s="457"/>
      <c r="U6" s="457"/>
      <c r="V6" s="479"/>
      <c r="W6" s="480"/>
      <c r="X6" s="480"/>
      <c r="Y6" s="480"/>
      <c r="Z6" s="480"/>
      <c r="AA6" s="480"/>
      <c r="AB6" s="480"/>
      <c r="AC6" s="480"/>
      <c r="AD6" s="480"/>
      <c r="AE6" s="462"/>
      <c r="AF6" s="457"/>
      <c r="AG6" s="457"/>
      <c r="AH6" s="457"/>
      <c r="AI6" s="457"/>
      <c r="AJ6" s="457"/>
      <c r="AK6" s="457"/>
      <c r="AL6" s="457"/>
      <c r="AM6" s="457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</row>
    <row r="7" spans="1:60" s="3" customFormat="1" ht="18" customHeight="1" thickBot="1" x14ac:dyDescent="0.2">
      <c r="A7" s="378" t="s">
        <v>3</v>
      </c>
      <c r="B7" s="204" t="s">
        <v>4</v>
      </c>
      <c r="C7" s="134">
        <v>290</v>
      </c>
      <c r="D7" s="133">
        <v>0</v>
      </c>
      <c r="E7" s="132">
        <v>0</v>
      </c>
      <c r="F7" s="131">
        <v>117161</v>
      </c>
      <c r="G7" s="606"/>
      <c r="H7" s="609"/>
      <c r="I7" s="102">
        <v>45545</v>
      </c>
      <c r="J7" s="193">
        <v>54383</v>
      </c>
      <c r="K7" s="192">
        <f>+I7+J7</f>
        <v>99928</v>
      </c>
      <c r="L7" s="260" t="s">
        <v>491</v>
      </c>
      <c r="M7" s="192">
        <v>765</v>
      </c>
      <c r="N7" s="196">
        <f>SUM(I7:J7)+SUM(L7,M7)</f>
        <v>100693</v>
      </c>
      <c r="P7" s="457"/>
      <c r="Q7" s="432" t="s">
        <v>3</v>
      </c>
      <c r="R7" s="429" t="s">
        <v>4</v>
      </c>
      <c r="S7" s="457"/>
      <c r="T7" s="457"/>
      <c r="U7" s="457"/>
      <c r="V7" s="479"/>
      <c r="W7" s="480"/>
      <c r="X7" s="480"/>
      <c r="Y7" s="480"/>
      <c r="Z7" s="480"/>
      <c r="AA7" s="480"/>
      <c r="AB7" s="480"/>
      <c r="AC7" s="480"/>
      <c r="AD7" s="480"/>
      <c r="AE7" s="462"/>
      <c r="AF7" s="457"/>
      <c r="AG7" s="457"/>
      <c r="AH7" s="457"/>
      <c r="AI7" s="457"/>
      <c r="AJ7" s="457"/>
      <c r="AK7" s="457"/>
      <c r="AL7" s="457"/>
      <c r="AM7" s="457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</row>
    <row r="8" spans="1:60" s="169" customFormat="1" ht="18" customHeight="1" thickBot="1" x14ac:dyDescent="0.2">
      <c r="A8" s="544" t="s">
        <v>5</v>
      </c>
      <c r="B8" s="545"/>
      <c r="C8" s="365"/>
      <c r="D8" s="363"/>
      <c r="E8" s="366"/>
      <c r="F8" s="367">
        <f>SUM(F5:F7)</f>
        <v>230654</v>
      </c>
      <c r="G8" s="365">
        <f>SUM(G5:G6)</f>
        <v>24793</v>
      </c>
      <c r="H8" s="366">
        <f>SUM(H5:H6)</f>
        <v>2998</v>
      </c>
      <c r="I8" s="365">
        <f t="shared" ref="I8:N8" si="0">SUM(I5:I7)</f>
        <v>94107</v>
      </c>
      <c r="J8" s="364">
        <f t="shared" si="0"/>
        <v>113828</v>
      </c>
      <c r="K8" s="363">
        <f t="shared" si="0"/>
        <v>207935</v>
      </c>
      <c r="L8" s="364">
        <f t="shared" si="0"/>
        <v>0</v>
      </c>
      <c r="M8" s="363">
        <f t="shared" si="0"/>
        <v>7107</v>
      </c>
      <c r="N8" s="362">
        <f t="shared" si="0"/>
        <v>215042</v>
      </c>
      <c r="P8" s="457"/>
      <c r="Q8" s="544" t="s">
        <v>5</v>
      </c>
      <c r="R8" s="545"/>
      <c r="S8" s="457"/>
      <c r="T8" s="457"/>
      <c r="U8" s="457"/>
      <c r="V8" s="479"/>
      <c r="W8" s="480"/>
      <c r="X8" s="480"/>
      <c r="Y8" s="480"/>
      <c r="Z8" s="480"/>
      <c r="AA8" s="480"/>
      <c r="AB8" s="480"/>
      <c r="AC8" s="480"/>
      <c r="AD8" s="480"/>
      <c r="AE8" s="462"/>
      <c r="AF8" s="457"/>
      <c r="AG8" s="457"/>
      <c r="AH8" s="457"/>
      <c r="AI8" s="457"/>
      <c r="AJ8" s="457"/>
      <c r="AK8" s="457"/>
      <c r="AL8" s="457"/>
      <c r="AM8" s="45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</row>
    <row r="9" spans="1:60" s="12" customFormat="1" ht="18" customHeight="1" x14ac:dyDescent="0.15">
      <c r="A9" s="22" t="s">
        <v>1</v>
      </c>
      <c r="B9" s="23" t="s">
        <v>6</v>
      </c>
      <c r="C9" s="355">
        <v>245</v>
      </c>
      <c r="D9" s="353">
        <v>0</v>
      </c>
      <c r="E9" s="168">
        <v>0</v>
      </c>
      <c r="F9" s="111">
        <v>3588</v>
      </c>
      <c r="G9" s="115">
        <v>9528</v>
      </c>
      <c r="H9" s="112">
        <v>0</v>
      </c>
      <c r="I9" s="115">
        <v>6080</v>
      </c>
      <c r="J9" s="114">
        <v>0</v>
      </c>
      <c r="K9" s="113">
        <f>+I9+J9</f>
        <v>6080</v>
      </c>
      <c r="L9" s="166" t="s">
        <v>491</v>
      </c>
      <c r="M9" s="113">
        <v>0</v>
      </c>
      <c r="N9" s="194">
        <f>SUM(I9:M9)-K9</f>
        <v>6080</v>
      </c>
      <c r="P9" s="457"/>
      <c r="Q9" s="22" t="s">
        <v>1</v>
      </c>
      <c r="R9" s="23" t="s">
        <v>6</v>
      </c>
      <c r="S9" s="457"/>
      <c r="T9" s="457"/>
      <c r="U9" s="457"/>
      <c r="V9" s="479"/>
      <c r="W9" s="480"/>
      <c r="X9" s="480"/>
      <c r="Y9" s="480"/>
      <c r="Z9" s="480"/>
      <c r="AA9" s="480"/>
      <c r="AB9" s="480"/>
      <c r="AC9" s="480"/>
      <c r="AD9" s="480"/>
      <c r="AE9" s="462"/>
      <c r="AF9" s="457"/>
      <c r="AG9" s="457"/>
      <c r="AH9" s="457"/>
      <c r="AI9" s="457"/>
      <c r="AJ9" s="457"/>
      <c r="AK9" s="457"/>
      <c r="AL9" s="457"/>
      <c r="AM9" s="457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</row>
    <row r="10" spans="1:60" s="3" customFormat="1" ht="18" customHeight="1" x14ac:dyDescent="0.15">
      <c r="A10" s="24">
        <v>2</v>
      </c>
      <c r="B10" s="20" t="s">
        <v>7</v>
      </c>
      <c r="C10" s="102">
        <v>242</v>
      </c>
      <c r="D10" s="64">
        <v>0</v>
      </c>
      <c r="E10" s="100">
        <v>0</v>
      </c>
      <c r="F10" s="509">
        <v>3873</v>
      </c>
      <c r="G10" s="102">
        <v>3189</v>
      </c>
      <c r="H10" s="100">
        <v>0</v>
      </c>
      <c r="I10" s="102">
        <v>600</v>
      </c>
      <c r="J10" s="101">
        <v>0</v>
      </c>
      <c r="K10" s="64">
        <f>+I10+J10</f>
        <v>600</v>
      </c>
      <c r="L10" s="166" t="s">
        <v>491</v>
      </c>
      <c r="M10" s="64">
        <v>0</v>
      </c>
      <c r="N10" s="194">
        <f>SUM(I10:M10)-K10</f>
        <v>600</v>
      </c>
      <c r="P10" s="457"/>
      <c r="Q10" s="33">
        <v>2</v>
      </c>
      <c r="R10" s="47" t="s">
        <v>7</v>
      </c>
      <c r="S10" s="457"/>
      <c r="T10" s="457"/>
      <c r="U10" s="457"/>
      <c r="V10" s="479"/>
      <c r="W10" s="480"/>
      <c r="X10" s="480"/>
      <c r="Y10" s="480"/>
      <c r="Z10" s="480"/>
      <c r="AA10" s="480"/>
      <c r="AB10" s="480"/>
      <c r="AC10" s="480"/>
      <c r="AD10" s="480"/>
      <c r="AE10" s="462"/>
      <c r="AF10" s="457"/>
      <c r="AG10" s="457"/>
      <c r="AH10" s="457"/>
      <c r="AI10" s="457"/>
      <c r="AJ10" s="457"/>
      <c r="AK10" s="457"/>
      <c r="AL10" s="457"/>
      <c r="AM10" s="457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</row>
    <row r="11" spans="1:60" ht="18" customHeight="1" x14ac:dyDescent="0.15">
      <c r="A11" s="19" t="s">
        <v>507</v>
      </c>
      <c r="B11" s="25" t="s">
        <v>8</v>
      </c>
      <c r="C11" s="96">
        <v>335</v>
      </c>
      <c r="D11" s="93">
        <v>0</v>
      </c>
      <c r="E11" s="92">
        <v>0</v>
      </c>
      <c r="F11" s="182">
        <v>29683</v>
      </c>
      <c r="G11" s="102">
        <v>27191</v>
      </c>
      <c r="H11" s="100">
        <v>22</v>
      </c>
      <c r="I11" s="102">
        <v>428</v>
      </c>
      <c r="J11" s="101">
        <v>172</v>
      </c>
      <c r="K11" s="64">
        <f>+I11+J11</f>
        <v>600</v>
      </c>
      <c r="L11" s="166" t="s">
        <v>491</v>
      </c>
      <c r="M11" s="163" t="s">
        <v>491</v>
      </c>
      <c r="N11" s="194">
        <f>SUM(I11:M11)-K11</f>
        <v>600</v>
      </c>
      <c r="P11" s="457"/>
      <c r="Q11" s="401" t="s">
        <v>507</v>
      </c>
      <c r="R11" s="404" t="s">
        <v>8</v>
      </c>
      <c r="S11" s="457"/>
      <c r="T11" s="457"/>
      <c r="U11" s="457"/>
      <c r="V11" s="479"/>
      <c r="W11" s="480"/>
      <c r="X11" s="480"/>
      <c r="Y11" s="480"/>
      <c r="Z11" s="480"/>
      <c r="AA11" s="480"/>
      <c r="AB11" s="480"/>
      <c r="AC11" s="480"/>
      <c r="AD11" s="480"/>
      <c r="AE11" s="462"/>
      <c r="AF11" s="457"/>
      <c r="AG11" s="457"/>
      <c r="AH11" s="457"/>
      <c r="AI11" s="457"/>
      <c r="AJ11" s="457"/>
      <c r="AK11" s="457"/>
      <c r="AL11" s="457"/>
      <c r="AM11" s="457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</row>
    <row r="12" spans="1:60" ht="18" customHeight="1" x14ac:dyDescent="0.15">
      <c r="A12" s="26">
        <v>4</v>
      </c>
      <c r="B12" s="27" t="s">
        <v>9</v>
      </c>
      <c r="C12" s="102">
        <v>299</v>
      </c>
      <c r="D12" s="64">
        <v>0</v>
      </c>
      <c r="E12" s="100">
        <v>0</v>
      </c>
      <c r="F12" s="178">
        <v>5597</v>
      </c>
      <c r="G12" s="165" t="s">
        <v>491</v>
      </c>
      <c r="H12" s="162" t="s">
        <v>491</v>
      </c>
      <c r="I12" s="165" t="s">
        <v>491</v>
      </c>
      <c r="J12" s="164" t="s">
        <v>491</v>
      </c>
      <c r="K12" s="140" t="s">
        <v>491</v>
      </c>
      <c r="L12" s="166" t="s">
        <v>491</v>
      </c>
      <c r="M12" s="140" t="s">
        <v>491</v>
      </c>
      <c r="N12" s="194" t="s">
        <v>491</v>
      </c>
      <c r="P12" s="457"/>
      <c r="Q12" s="405">
        <v>4</v>
      </c>
      <c r="R12" s="406" t="s">
        <v>9</v>
      </c>
      <c r="S12" s="457"/>
      <c r="T12" s="457"/>
      <c r="U12" s="457"/>
      <c r="V12" s="479"/>
      <c r="W12" s="480"/>
      <c r="X12" s="480"/>
      <c r="Y12" s="480"/>
      <c r="Z12" s="480"/>
      <c r="AA12" s="480"/>
      <c r="AB12" s="480"/>
      <c r="AC12" s="480"/>
      <c r="AD12" s="480"/>
      <c r="AE12" s="462"/>
      <c r="AF12" s="457"/>
      <c r="AG12" s="457"/>
      <c r="AH12" s="457"/>
      <c r="AI12" s="457"/>
      <c r="AJ12" s="457"/>
      <c r="AK12" s="457"/>
      <c r="AL12" s="457"/>
      <c r="AM12" s="457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</row>
    <row r="13" spans="1:60" s="3" customFormat="1" ht="18" customHeight="1" x14ac:dyDescent="0.15">
      <c r="A13" s="19">
        <v>5</v>
      </c>
      <c r="B13" s="20" t="s">
        <v>10</v>
      </c>
      <c r="C13" s="96">
        <v>339</v>
      </c>
      <c r="D13" s="140" t="s">
        <v>491</v>
      </c>
      <c r="E13" s="92">
        <v>0</v>
      </c>
      <c r="F13" s="182">
        <v>13067</v>
      </c>
      <c r="G13" s="102">
        <v>5871</v>
      </c>
      <c r="H13" s="100">
        <v>20</v>
      </c>
      <c r="I13" s="102">
        <v>2880</v>
      </c>
      <c r="J13" s="101">
        <v>102</v>
      </c>
      <c r="K13" s="64">
        <f>+I13+J13</f>
        <v>2982</v>
      </c>
      <c r="L13" s="140" t="s">
        <v>491</v>
      </c>
      <c r="M13" s="93">
        <v>0</v>
      </c>
      <c r="N13" s="194">
        <f>SUM(I13:M13)-K13</f>
        <v>2982</v>
      </c>
      <c r="P13" s="457"/>
      <c r="Q13" s="401">
        <v>5</v>
      </c>
      <c r="R13" s="47" t="s">
        <v>10</v>
      </c>
      <c r="S13" s="457"/>
      <c r="T13" s="457"/>
      <c r="U13" s="457"/>
      <c r="V13" s="479"/>
      <c r="W13" s="480"/>
      <c r="X13" s="480"/>
      <c r="Y13" s="480"/>
      <c r="Z13" s="480"/>
      <c r="AA13" s="480"/>
      <c r="AB13" s="480"/>
      <c r="AC13" s="480"/>
      <c r="AD13" s="480"/>
      <c r="AE13" s="462"/>
      <c r="AF13" s="457"/>
      <c r="AG13" s="457"/>
      <c r="AH13" s="457"/>
      <c r="AI13" s="457"/>
      <c r="AJ13" s="457"/>
      <c r="AK13" s="457"/>
      <c r="AL13" s="457"/>
      <c r="AM13" s="457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</row>
    <row r="14" spans="1:60" s="3" customFormat="1" ht="18" customHeight="1" x14ac:dyDescent="0.15">
      <c r="A14" s="19">
        <v>6</v>
      </c>
      <c r="B14" s="20" t="s">
        <v>11</v>
      </c>
      <c r="C14" s="96">
        <v>0</v>
      </c>
      <c r="D14" s="93">
        <v>348</v>
      </c>
      <c r="E14" s="92">
        <v>0</v>
      </c>
      <c r="F14" s="182">
        <v>766</v>
      </c>
      <c r="G14" s="102">
        <v>418</v>
      </c>
      <c r="H14" s="157" t="s">
        <v>484</v>
      </c>
      <c r="I14" s="102">
        <v>1434</v>
      </c>
      <c r="J14" s="166" t="s">
        <v>484</v>
      </c>
      <c r="K14" s="64">
        <f>+I14</f>
        <v>1434</v>
      </c>
      <c r="L14" s="140" t="s">
        <v>491</v>
      </c>
      <c r="M14" s="64">
        <v>7515</v>
      </c>
      <c r="N14" s="194">
        <f>SUM(I14:M14)-K14</f>
        <v>8949</v>
      </c>
      <c r="P14" s="457"/>
      <c r="Q14" s="401">
        <v>6</v>
      </c>
      <c r="R14" s="47" t="s">
        <v>11</v>
      </c>
      <c r="S14" s="457"/>
      <c r="T14" s="457"/>
      <c r="U14" s="457"/>
      <c r="V14" s="479"/>
      <c r="W14" s="480"/>
      <c r="X14" s="480"/>
      <c r="Y14" s="480"/>
      <c r="Z14" s="480"/>
      <c r="AA14" s="480"/>
      <c r="AB14" s="480"/>
      <c r="AC14" s="480"/>
      <c r="AD14" s="480"/>
      <c r="AE14" s="462"/>
      <c r="AF14" s="457"/>
      <c r="AG14" s="457"/>
      <c r="AH14" s="457"/>
      <c r="AI14" s="457"/>
      <c r="AJ14" s="457"/>
      <c r="AK14" s="457"/>
      <c r="AL14" s="457"/>
      <c r="AM14" s="457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</row>
    <row r="15" spans="1:60" ht="18" customHeight="1" x14ac:dyDescent="0.15">
      <c r="A15" s="19">
        <v>7</v>
      </c>
      <c r="B15" s="28" t="s">
        <v>12</v>
      </c>
      <c r="C15" s="96">
        <v>296</v>
      </c>
      <c r="D15" s="133">
        <v>0</v>
      </c>
      <c r="E15" s="132">
        <v>0</v>
      </c>
      <c r="F15" s="166" t="s">
        <v>484</v>
      </c>
      <c r="G15" s="102">
        <v>5405</v>
      </c>
      <c r="H15" s="157" t="s">
        <v>484</v>
      </c>
      <c r="I15" s="102">
        <v>1570</v>
      </c>
      <c r="J15" s="101">
        <v>0</v>
      </c>
      <c r="K15" s="64">
        <f>+I15+J15</f>
        <v>1570</v>
      </c>
      <c r="L15" s="101">
        <v>0</v>
      </c>
      <c r="M15" s="93">
        <v>0</v>
      </c>
      <c r="N15" s="194">
        <f>SUM(I15:M15)-K15</f>
        <v>1570</v>
      </c>
      <c r="P15" s="457"/>
      <c r="Q15" s="401">
        <v>7</v>
      </c>
      <c r="R15" s="407" t="s">
        <v>12</v>
      </c>
      <c r="S15" s="457"/>
      <c r="T15" s="457"/>
      <c r="U15" s="457"/>
      <c r="V15" s="479"/>
      <c r="W15" s="480"/>
      <c r="X15" s="480"/>
      <c r="Y15" s="480"/>
      <c r="Z15" s="480"/>
      <c r="AA15" s="480"/>
      <c r="AB15" s="480"/>
      <c r="AC15" s="480"/>
      <c r="AD15" s="480"/>
      <c r="AE15" s="462"/>
      <c r="AF15" s="457"/>
      <c r="AG15" s="457"/>
      <c r="AH15" s="457"/>
      <c r="AI15" s="457"/>
      <c r="AJ15" s="457"/>
      <c r="AK15" s="457"/>
      <c r="AL15" s="457"/>
      <c r="AM15" s="457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</row>
    <row r="16" spans="1:60" s="3" customFormat="1" ht="18" customHeight="1" thickBot="1" x14ac:dyDescent="0.2">
      <c r="A16" s="170">
        <v>8</v>
      </c>
      <c r="B16" s="204" t="s">
        <v>13</v>
      </c>
      <c r="C16" s="376">
        <v>224</v>
      </c>
      <c r="D16" s="375" t="s">
        <v>491</v>
      </c>
      <c r="E16" s="374">
        <v>0</v>
      </c>
      <c r="F16" s="373" t="s">
        <v>482</v>
      </c>
      <c r="G16" s="371">
        <v>1215</v>
      </c>
      <c r="H16" s="372">
        <v>0</v>
      </c>
      <c r="I16" s="371">
        <v>1743</v>
      </c>
      <c r="J16" s="369">
        <v>0</v>
      </c>
      <c r="K16" s="370">
        <v>1743</v>
      </c>
      <c r="L16" s="369">
        <v>0</v>
      </c>
      <c r="M16" s="368">
        <v>0</v>
      </c>
      <c r="N16" s="194">
        <f>SUM(I16:M16)-K16</f>
        <v>1743</v>
      </c>
      <c r="P16" s="250"/>
      <c r="Q16" s="402">
        <v>8</v>
      </c>
      <c r="R16" s="429" t="s">
        <v>13</v>
      </c>
      <c r="S16" s="457"/>
      <c r="T16" s="457"/>
      <c r="U16" s="457"/>
      <c r="V16" s="395"/>
      <c r="W16" s="396"/>
      <c r="X16" s="396"/>
      <c r="Y16" s="396"/>
      <c r="Z16" s="396"/>
      <c r="AA16" s="396"/>
      <c r="AB16" s="396"/>
      <c r="AC16" s="396"/>
      <c r="AD16" s="396"/>
      <c r="AE16" s="434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</row>
    <row r="17" spans="1:52" s="82" customFormat="1" ht="18" customHeight="1" thickBot="1" x14ac:dyDescent="0.2">
      <c r="A17" s="529" t="s">
        <v>14</v>
      </c>
      <c r="B17" s="534"/>
      <c r="C17" s="365"/>
      <c r="D17" s="363"/>
      <c r="E17" s="366"/>
      <c r="F17" s="367">
        <f t="shared" ref="F17:N17" si="1">SUM(F9:F16)</f>
        <v>56574</v>
      </c>
      <c r="G17" s="365">
        <f t="shared" si="1"/>
        <v>52817</v>
      </c>
      <c r="H17" s="366">
        <f t="shared" si="1"/>
        <v>42</v>
      </c>
      <c r="I17" s="365">
        <f t="shared" si="1"/>
        <v>14735</v>
      </c>
      <c r="J17" s="364">
        <f t="shared" si="1"/>
        <v>274</v>
      </c>
      <c r="K17" s="363">
        <f t="shared" si="1"/>
        <v>15009</v>
      </c>
      <c r="L17" s="364">
        <f t="shared" si="1"/>
        <v>0</v>
      </c>
      <c r="M17" s="363">
        <f t="shared" si="1"/>
        <v>7515</v>
      </c>
      <c r="N17" s="362">
        <f t="shared" si="1"/>
        <v>22524</v>
      </c>
      <c r="P17" s="219"/>
      <c r="Q17" s="529" t="s">
        <v>14</v>
      </c>
      <c r="R17" s="534"/>
      <c r="S17" s="459"/>
      <c r="T17" s="459"/>
      <c r="U17" s="459"/>
      <c r="V17" s="481"/>
      <c r="W17" s="478"/>
      <c r="X17" s="478"/>
      <c r="Y17" s="478"/>
      <c r="Z17" s="478"/>
      <c r="AA17" s="478"/>
      <c r="AB17" s="478"/>
      <c r="AC17" s="478"/>
      <c r="AD17" s="478"/>
      <c r="AE17" s="436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</row>
    <row r="18" spans="1:52" s="4" customFormat="1" ht="18" customHeight="1" x14ac:dyDescent="0.15">
      <c r="A18" s="31" t="s">
        <v>1</v>
      </c>
      <c r="B18" s="32" t="s">
        <v>15</v>
      </c>
      <c r="C18" s="322"/>
      <c r="D18" s="318"/>
      <c r="E18" s="361"/>
      <c r="F18" s="323">
        <f t="shared" ref="F18:N18" si="2">SUM(F19:F43)</f>
        <v>5395833</v>
      </c>
      <c r="G18" s="322">
        <f t="shared" si="2"/>
        <v>874530</v>
      </c>
      <c r="H18" s="361">
        <f t="shared" si="2"/>
        <v>36599</v>
      </c>
      <c r="I18" s="322">
        <f t="shared" si="2"/>
        <v>5289539</v>
      </c>
      <c r="J18" s="319">
        <f t="shared" si="2"/>
        <v>3904241</v>
      </c>
      <c r="K18" s="318">
        <f t="shared" si="2"/>
        <v>9193780</v>
      </c>
      <c r="L18" s="319">
        <f t="shared" si="2"/>
        <v>35433</v>
      </c>
      <c r="M18" s="318">
        <f t="shared" si="2"/>
        <v>67357</v>
      </c>
      <c r="N18" s="317">
        <f t="shared" si="2"/>
        <v>9296570</v>
      </c>
      <c r="P18" s="232"/>
      <c r="Q18" s="31" t="s">
        <v>1</v>
      </c>
      <c r="R18" s="32" t="s">
        <v>15</v>
      </c>
      <c r="S18" s="226"/>
      <c r="T18" s="226"/>
      <c r="U18" s="226"/>
      <c r="V18" s="482">
        <f t="shared" ref="V18:AD18" si="3">F18</f>
        <v>5395833</v>
      </c>
      <c r="W18" s="464">
        <f t="shared" si="3"/>
        <v>874530</v>
      </c>
      <c r="X18" s="464">
        <f t="shared" si="3"/>
        <v>36599</v>
      </c>
      <c r="Y18" s="464">
        <f t="shared" si="3"/>
        <v>5289539</v>
      </c>
      <c r="Z18" s="464">
        <f t="shared" si="3"/>
        <v>3904241</v>
      </c>
      <c r="AA18" s="464">
        <f t="shared" si="3"/>
        <v>9193780</v>
      </c>
      <c r="AB18" s="464">
        <f t="shared" si="3"/>
        <v>35433</v>
      </c>
      <c r="AC18" s="464">
        <f t="shared" si="3"/>
        <v>67357</v>
      </c>
      <c r="AD18" s="464">
        <f t="shared" si="3"/>
        <v>9296570</v>
      </c>
      <c r="AE18" s="437"/>
      <c r="AF18" s="360"/>
      <c r="AG18" s="360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</row>
    <row r="19" spans="1:52" s="7" customFormat="1" ht="18" customHeight="1" x14ac:dyDescent="0.15">
      <c r="A19" s="24" t="s">
        <v>16</v>
      </c>
      <c r="B19" s="42" t="s">
        <v>17</v>
      </c>
      <c r="C19" s="110">
        <v>332</v>
      </c>
      <c r="D19" s="109">
        <v>0</v>
      </c>
      <c r="E19" s="108">
        <v>0</v>
      </c>
      <c r="F19" s="243">
        <v>823152</v>
      </c>
      <c r="G19" s="165">
        <v>142345</v>
      </c>
      <c r="H19" s="162">
        <v>4658</v>
      </c>
      <c r="I19" s="165">
        <v>746451</v>
      </c>
      <c r="J19" s="164">
        <v>394203</v>
      </c>
      <c r="K19" s="140">
        <f t="shared" ref="K19:K43" si="4">+I19+J19</f>
        <v>1140654</v>
      </c>
      <c r="L19" s="164" t="s">
        <v>491</v>
      </c>
      <c r="M19" s="163">
        <v>4135</v>
      </c>
      <c r="N19" s="194">
        <f t="shared" ref="N19:N43" si="5">SUM(I19:M19)-K19</f>
        <v>1144789</v>
      </c>
      <c r="P19" s="293"/>
      <c r="Q19" s="33" t="s">
        <v>16</v>
      </c>
      <c r="R19" s="34" t="s">
        <v>17</v>
      </c>
      <c r="S19" s="294"/>
      <c r="T19" s="294"/>
      <c r="U19" s="294"/>
      <c r="V19" s="397"/>
      <c r="W19" s="389"/>
      <c r="X19" s="389"/>
      <c r="Y19" s="389"/>
      <c r="Z19" s="389"/>
      <c r="AA19" s="389"/>
      <c r="AB19" s="389"/>
      <c r="AC19" s="389"/>
      <c r="AD19" s="389"/>
      <c r="AE19" s="438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</row>
    <row r="20" spans="1:52" s="7" customFormat="1" ht="18" customHeight="1" x14ac:dyDescent="0.15">
      <c r="A20" s="24" t="s">
        <v>19</v>
      </c>
      <c r="B20" s="42" t="s">
        <v>20</v>
      </c>
      <c r="C20" s="110">
        <v>304</v>
      </c>
      <c r="D20" s="109">
        <v>0</v>
      </c>
      <c r="E20" s="108">
        <v>0</v>
      </c>
      <c r="F20" s="243">
        <v>292706</v>
      </c>
      <c r="G20" s="165">
        <v>77963</v>
      </c>
      <c r="H20" s="162">
        <v>2000</v>
      </c>
      <c r="I20" s="165">
        <v>356927</v>
      </c>
      <c r="J20" s="164">
        <v>276366</v>
      </c>
      <c r="K20" s="140">
        <f t="shared" si="4"/>
        <v>633293</v>
      </c>
      <c r="L20" s="164" t="s">
        <v>491</v>
      </c>
      <c r="M20" s="163">
        <v>30340</v>
      </c>
      <c r="N20" s="194">
        <f t="shared" si="5"/>
        <v>663633</v>
      </c>
      <c r="P20" s="293"/>
      <c r="Q20" s="33" t="s">
        <v>19</v>
      </c>
      <c r="R20" s="34" t="s">
        <v>20</v>
      </c>
      <c r="S20" s="294"/>
      <c r="T20" s="294"/>
      <c r="U20" s="294"/>
      <c r="V20" s="397"/>
      <c r="W20" s="389"/>
      <c r="X20" s="389"/>
      <c r="Y20" s="389"/>
      <c r="Z20" s="389"/>
      <c r="AA20" s="389"/>
      <c r="AB20" s="389"/>
      <c r="AC20" s="389"/>
      <c r="AD20" s="389"/>
      <c r="AE20" s="438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</row>
    <row r="21" spans="1:52" s="7" customFormat="1" ht="18" customHeight="1" x14ac:dyDescent="0.15">
      <c r="A21" s="24" t="s">
        <v>21</v>
      </c>
      <c r="B21" s="42" t="s">
        <v>22</v>
      </c>
      <c r="C21" s="110">
        <v>304</v>
      </c>
      <c r="D21" s="109">
        <v>0</v>
      </c>
      <c r="E21" s="108">
        <v>0</v>
      </c>
      <c r="F21" s="243">
        <v>375399</v>
      </c>
      <c r="G21" s="165">
        <v>76340</v>
      </c>
      <c r="H21" s="162">
        <v>3172</v>
      </c>
      <c r="I21" s="165">
        <v>382796</v>
      </c>
      <c r="J21" s="164">
        <v>353771</v>
      </c>
      <c r="K21" s="140">
        <f t="shared" si="4"/>
        <v>736567</v>
      </c>
      <c r="L21" s="164" t="s">
        <v>491</v>
      </c>
      <c r="M21" s="163">
        <v>2028</v>
      </c>
      <c r="N21" s="194">
        <f t="shared" si="5"/>
        <v>738595</v>
      </c>
      <c r="P21" s="293"/>
      <c r="Q21" s="33" t="s">
        <v>21</v>
      </c>
      <c r="R21" s="34" t="s">
        <v>22</v>
      </c>
      <c r="S21" s="294"/>
      <c r="T21" s="294"/>
      <c r="U21" s="294"/>
      <c r="V21" s="397"/>
      <c r="W21" s="389"/>
      <c r="X21" s="389"/>
      <c r="Y21" s="389"/>
      <c r="Z21" s="389"/>
      <c r="AA21" s="389"/>
      <c r="AB21" s="389"/>
      <c r="AC21" s="389"/>
      <c r="AD21" s="389"/>
      <c r="AE21" s="438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</row>
    <row r="22" spans="1:52" s="7" customFormat="1" ht="18" customHeight="1" x14ac:dyDescent="0.15">
      <c r="A22" s="24" t="s">
        <v>23</v>
      </c>
      <c r="B22" s="42" t="s">
        <v>479</v>
      </c>
      <c r="C22" s="110">
        <v>305</v>
      </c>
      <c r="D22" s="109">
        <v>0</v>
      </c>
      <c r="E22" s="108">
        <v>0</v>
      </c>
      <c r="F22" s="243">
        <v>139400</v>
      </c>
      <c r="G22" s="165">
        <v>9937</v>
      </c>
      <c r="H22" s="162">
        <v>1564</v>
      </c>
      <c r="I22" s="165">
        <v>124756</v>
      </c>
      <c r="J22" s="164">
        <v>218100</v>
      </c>
      <c r="K22" s="140">
        <f t="shared" si="4"/>
        <v>342856</v>
      </c>
      <c r="L22" s="164" t="s">
        <v>491</v>
      </c>
      <c r="M22" s="163">
        <v>1365</v>
      </c>
      <c r="N22" s="194">
        <f t="shared" si="5"/>
        <v>344221</v>
      </c>
      <c r="P22" s="293"/>
      <c r="Q22" s="33" t="s">
        <v>23</v>
      </c>
      <c r="R22" s="34" t="s">
        <v>479</v>
      </c>
      <c r="S22" s="294"/>
      <c r="T22" s="294"/>
      <c r="U22" s="294"/>
      <c r="V22" s="397"/>
      <c r="W22" s="389"/>
      <c r="X22" s="389"/>
      <c r="Y22" s="389"/>
      <c r="Z22" s="389"/>
      <c r="AA22" s="389"/>
      <c r="AB22" s="389"/>
      <c r="AC22" s="389"/>
      <c r="AD22" s="389"/>
      <c r="AE22" s="438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</row>
    <row r="23" spans="1:52" s="7" customFormat="1" ht="18" customHeight="1" x14ac:dyDescent="0.15">
      <c r="A23" s="24" t="s">
        <v>24</v>
      </c>
      <c r="B23" s="42" t="s">
        <v>25</v>
      </c>
      <c r="C23" s="110">
        <v>360</v>
      </c>
      <c r="D23" s="109">
        <v>0</v>
      </c>
      <c r="E23" s="108">
        <v>0</v>
      </c>
      <c r="F23" s="243">
        <v>677486</v>
      </c>
      <c r="G23" s="165">
        <v>73272</v>
      </c>
      <c r="H23" s="162">
        <v>2749</v>
      </c>
      <c r="I23" s="165">
        <v>494874</v>
      </c>
      <c r="J23" s="164">
        <v>360929</v>
      </c>
      <c r="K23" s="140">
        <f t="shared" si="4"/>
        <v>855803</v>
      </c>
      <c r="L23" s="164" t="s">
        <v>491</v>
      </c>
      <c r="M23" s="163">
        <v>2592</v>
      </c>
      <c r="N23" s="194">
        <f t="shared" si="5"/>
        <v>858395</v>
      </c>
      <c r="P23" s="293"/>
      <c r="Q23" s="33" t="s">
        <v>24</v>
      </c>
      <c r="R23" s="34" t="s">
        <v>25</v>
      </c>
      <c r="S23" s="294"/>
      <c r="T23" s="294"/>
      <c r="U23" s="294"/>
      <c r="V23" s="397"/>
      <c r="W23" s="389"/>
      <c r="X23" s="389"/>
      <c r="Y23" s="389"/>
      <c r="Z23" s="389"/>
      <c r="AA23" s="389"/>
      <c r="AB23" s="389"/>
      <c r="AC23" s="389"/>
      <c r="AD23" s="389"/>
      <c r="AE23" s="438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</row>
    <row r="24" spans="1:52" s="7" customFormat="1" ht="18" customHeight="1" x14ac:dyDescent="0.15">
      <c r="A24" s="24" t="s">
        <v>26</v>
      </c>
      <c r="B24" s="42" t="s">
        <v>29</v>
      </c>
      <c r="C24" s="110">
        <v>302</v>
      </c>
      <c r="D24" s="109">
        <v>0</v>
      </c>
      <c r="E24" s="108">
        <v>0</v>
      </c>
      <c r="F24" s="243">
        <v>155429</v>
      </c>
      <c r="G24" s="165">
        <v>44957</v>
      </c>
      <c r="H24" s="162">
        <v>1216</v>
      </c>
      <c r="I24" s="165">
        <v>189427</v>
      </c>
      <c r="J24" s="164">
        <v>130018</v>
      </c>
      <c r="K24" s="140">
        <f t="shared" si="4"/>
        <v>319445</v>
      </c>
      <c r="L24" s="140">
        <v>35433</v>
      </c>
      <c r="M24" s="163">
        <v>1344</v>
      </c>
      <c r="N24" s="194">
        <f t="shared" si="5"/>
        <v>356222</v>
      </c>
      <c r="P24" s="293"/>
      <c r="Q24" s="33" t="s">
        <v>26</v>
      </c>
      <c r="R24" s="34" t="s">
        <v>29</v>
      </c>
      <c r="S24" s="294"/>
      <c r="T24" s="294"/>
      <c r="U24" s="294"/>
      <c r="V24" s="397"/>
      <c r="W24" s="389"/>
      <c r="X24" s="389"/>
      <c r="Y24" s="389"/>
      <c r="Z24" s="389"/>
      <c r="AA24" s="389"/>
      <c r="AB24" s="389"/>
      <c r="AC24" s="389"/>
      <c r="AD24" s="389"/>
      <c r="AE24" s="438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</row>
    <row r="25" spans="1:52" s="7" customFormat="1" ht="18" customHeight="1" x14ac:dyDescent="0.15">
      <c r="A25" s="24" t="s">
        <v>28</v>
      </c>
      <c r="B25" s="42" t="s">
        <v>27</v>
      </c>
      <c r="C25" s="110">
        <v>304</v>
      </c>
      <c r="D25" s="109">
        <v>0</v>
      </c>
      <c r="E25" s="108">
        <v>0</v>
      </c>
      <c r="F25" s="243">
        <v>94167</v>
      </c>
      <c r="G25" s="165">
        <v>22844</v>
      </c>
      <c r="H25" s="162">
        <v>647</v>
      </c>
      <c r="I25" s="165">
        <v>110699</v>
      </c>
      <c r="J25" s="164">
        <v>49497</v>
      </c>
      <c r="K25" s="140">
        <f t="shared" si="4"/>
        <v>160196</v>
      </c>
      <c r="L25" s="164" t="s">
        <v>491</v>
      </c>
      <c r="M25" s="163">
        <v>952</v>
      </c>
      <c r="N25" s="194">
        <f t="shared" si="5"/>
        <v>161148</v>
      </c>
      <c r="P25" s="293"/>
      <c r="Q25" s="33" t="s">
        <v>28</v>
      </c>
      <c r="R25" s="34" t="s">
        <v>27</v>
      </c>
      <c r="S25" s="294"/>
      <c r="T25" s="294"/>
      <c r="U25" s="294"/>
      <c r="V25" s="397"/>
      <c r="W25" s="389"/>
      <c r="X25" s="389"/>
      <c r="Y25" s="389"/>
      <c r="Z25" s="389"/>
      <c r="AA25" s="389"/>
      <c r="AB25" s="389"/>
      <c r="AC25" s="389"/>
      <c r="AD25" s="389"/>
      <c r="AE25" s="438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</row>
    <row r="26" spans="1:52" s="7" customFormat="1" ht="18" customHeight="1" x14ac:dyDescent="0.15">
      <c r="A26" s="24" t="s">
        <v>30</v>
      </c>
      <c r="B26" s="42" t="s">
        <v>31</v>
      </c>
      <c r="C26" s="110">
        <v>305</v>
      </c>
      <c r="D26" s="109">
        <v>0</v>
      </c>
      <c r="E26" s="108">
        <v>0</v>
      </c>
      <c r="F26" s="243">
        <v>107104</v>
      </c>
      <c r="G26" s="165">
        <v>18999</v>
      </c>
      <c r="H26" s="162">
        <v>927</v>
      </c>
      <c r="I26" s="165">
        <v>141056</v>
      </c>
      <c r="J26" s="164">
        <v>88797</v>
      </c>
      <c r="K26" s="140">
        <f t="shared" si="4"/>
        <v>229853</v>
      </c>
      <c r="L26" s="164" t="s">
        <v>491</v>
      </c>
      <c r="M26" s="163">
        <v>615</v>
      </c>
      <c r="N26" s="194">
        <f t="shared" si="5"/>
        <v>230468</v>
      </c>
      <c r="P26" s="293"/>
      <c r="Q26" s="33" t="s">
        <v>30</v>
      </c>
      <c r="R26" s="34" t="s">
        <v>31</v>
      </c>
      <c r="S26" s="294"/>
      <c r="T26" s="294"/>
      <c r="U26" s="294"/>
      <c r="V26" s="397"/>
      <c r="W26" s="389"/>
      <c r="X26" s="389"/>
      <c r="Y26" s="389"/>
      <c r="Z26" s="389"/>
      <c r="AA26" s="389"/>
      <c r="AB26" s="389"/>
      <c r="AC26" s="389"/>
      <c r="AD26" s="389"/>
      <c r="AE26" s="438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</row>
    <row r="27" spans="1:52" s="7" customFormat="1" ht="18" customHeight="1" x14ac:dyDescent="0.15">
      <c r="A27" s="24" t="s">
        <v>32</v>
      </c>
      <c r="B27" s="42" t="s">
        <v>33</v>
      </c>
      <c r="C27" s="110">
        <v>305</v>
      </c>
      <c r="D27" s="109">
        <v>0</v>
      </c>
      <c r="E27" s="108">
        <v>0</v>
      </c>
      <c r="F27" s="243">
        <v>77233</v>
      </c>
      <c r="G27" s="165">
        <v>8834</v>
      </c>
      <c r="H27" s="162">
        <v>473</v>
      </c>
      <c r="I27" s="165">
        <v>64610</v>
      </c>
      <c r="J27" s="164">
        <v>53211</v>
      </c>
      <c r="K27" s="140">
        <f t="shared" si="4"/>
        <v>117821</v>
      </c>
      <c r="L27" s="164" t="s">
        <v>491</v>
      </c>
      <c r="M27" s="163">
        <v>128</v>
      </c>
      <c r="N27" s="194">
        <f t="shared" si="5"/>
        <v>117949</v>
      </c>
      <c r="P27" s="293"/>
      <c r="Q27" s="33" t="s">
        <v>32</v>
      </c>
      <c r="R27" s="34" t="s">
        <v>33</v>
      </c>
      <c r="S27" s="294"/>
      <c r="T27" s="294"/>
      <c r="U27" s="294"/>
      <c r="V27" s="397"/>
      <c r="W27" s="389"/>
      <c r="X27" s="389"/>
      <c r="Y27" s="389"/>
      <c r="Z27" s="389"/>
      <c r="AA27" s="389"/>
      <c r="AB27" s="389"/>
      <c r="AC27" s="389"/>
      <c r="AD27" s="389"/>
      <c r="AE27" s="438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</row>
    <row r="28" spans="1:52" s="7" customFormat="1" ht="18" customHeight="1" x14ac:dyDescent="0.15">
      <c r="A28" s="24" t="s">
        <v>34</v>
      </c>
      <c r="B28" s="42" t="s">
        <v>35</v>
      </c>
      <c r="C28" s="110">
        <v>304</v>
      </c>
      <c r="D28" s="109">
        <v>0</v>
      </c>
      <c r="E28" s="108">
        <v>0</v>
      </c>
      <c r="F28" s="243">
        <v>119976</v>
      </c>
      <c r="G28" s="165">
        <v>22515</v>
      </c>
      <c r="H28" s="162">
        <v>935</v>
      </c>
      <c r="I28" s="165">
        <v>149630</v>
      </c>
      <c r="J28" s="164">
        <v>116016</v>
      </c>
      <c r="K28" s="140">
        <f t="shared" si="4"/>
        <v>265646</v>
      </c>
      <c r="L28" s="164" t="s">
        <v>491</v>
      </c>
      <c r="M28" s="163">
        <v>3252</v>
      </c>
      <c r="N28" s="194">
        <f t="shared" si="5"/>
        <v>268898</v>
      </c>
      <c r="P28" s="293"/>
      <c r="Q28" s="33" t="s">
        <v>34</v>
      </c>
      <c r="R28" s="34" t="s">
        <v>35</v>
      </c>
      <c r="S28" s="294"/>
      <c r="T28" s="294"/>
      <c r="U28" s="294"/>
      <c r="V28" s="397"/>
      <c r="W28" s="389"/>
      <c r="X28" s="389"/>
      <c r="Y28" s="389"/>
      <c r="Z28" s="389"/>
      <c r="AA28" s="389"/>
      <c r="AB28" s="389"/>
      <c r="AC28" s="389"/>
      <c r="AD28" s="389"/>
      <c r="AE28" s="438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</row>
    <row r="29" spans="1:52" s="7" customFormat="1" ht="18" customHeight="1" x14ac:dyDescent="0.15">
      <c r="A29" s="24" t="s">
        <v>36</v>
      </c>
      <c r="B29" s="42" t="s">
        <v>37</v>
      </c>
      <c r="C29" s="110">
        <v>305</v>
      </c>
      <c r="D29" s="109">
        <v>0</v>
      </c>
      <c r="E29" s="108">
        <v>0</v>
      </c>
      <c r="F29" s="243">
        <v>127444</v>
      </c>
      <c r="G29" s="165">
        <v>25880</v>
      </c>
      <c r="H29" s="162">
        <v>1138</v>
      </c>
      <c r="I29" s="165">
        <v>169069</v>
      </c>
      <c r="J29" s="164">
        <v>106799</v>
      </c>
      <c r="K29" s="140">
        <f t="shared" si="4"/>
        <v>275868</v>
      </c>
      <c r="L29" s="164" t="s">
        <v>491</v>
      </c>
      <c r="M29" s="163">
        <v>1543</v>
      </c>
      <c r="N29" s="194">
        <f t="shared" si="5"/>
        <v>277411</v>
      </c>
      <c r="P29" s="293"/>
      <c r="Q29" s="33" t="s">
        <v>36</v>
      </c>
      <c r="R29" s="34" t="s">
        <v>37</v>
      </c>
      <c r="S29" s="294"/>
      <c r="T29" s="294"/>
      <c r="U29" s="294"/>
      <c r="V29" s="397"/>
      <c r="W29" s="389"/>
      <c r="X29" s="389"/>
      <c r="Y29" s="389"/>
      <c r="Z29" s="389"/>
      <c r="AA29" s="389"/>
      <c r="AB29" s="389"/>
      <c r="AC29" s="389"/>
      <c r="AD29" s="389"/>
      <c r="AE29" s="438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</row>
    <row r="30" spans="1:52" s="7" customFormat="1" ht="18" customHeight="1" x14ac:dyDescent="0.15">
      <c r="A30" s="24" t="s">
        <v>38</v>
      </c>
      <c r="B30" s="42" t="s">
        <v>39</v>
      </c>
      <c r="C30" s="110">
        <v>305</v>
      </c>
      <c r="D30" s="109">
        <v>0</v>
      </c>
      <c r="E30" s="108">
        <v>0</v>
      </c>
      <c r="F30" s="243">
        <v>51782</v>
      </c>
      <c r="G30" s="165">
        <v>12170</v>
      </c>
      <c r="H30" s="162">
        <v>385</v>
      </c>
      <c r="I30" s="165">
        <v>72084</v>
      </c>
      <c r="J30" s="164">
        <v>37008</v>
      </c>
      <c r="K30" s="140">
        <f t="shared" si="4"/>
        <v>109092</v>
      </c>
      <c r="L30" s="164" t="s">
        <v>491</v>
      </c>
      <c r="M30" s="163">
        <v>449</v>
      </c>
      <c r="N30" s="194">
        <f t="shared" si="5"/>
        <v>109541</v>
      </c>
      <c r="P30" s="293"/>
      <c r="Q30" s="33" t="s">
        <v>38</v>
      </c>
      <c r="R30" s="34" t="s">
        <v>39</v>
      </c>
      <c r="S30" s="294"/>
      <c r="T30" s="294"/>
      <c r="U30" s="294"/>
      <c r="V30" s="397"/>
      <c r="W30" s="389"/>
      <c r="X30" s="389"/>
      <c r="Y30" s="389"/>
      <c r="Z30" s="389"/>
      <c r="AA30" s="389"/>
      <c r="AB30" s="389"/>
      <c r="AC30" s="389"/>
      <c r="AD30" s="389"/>
      <c r="AE30" s="438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</row>
    <row r="31" spans="1:52" s="7" customFormat="1" ht="18" customHeight="1" x14ac:dyDescent="0.15">
      <c r="A31" s="24" t="s">
        <v>40</v>
      </c>
      <c r="B31" s="42" t="s">
        <v>41</v>
      </c>
      <c r="C31" s="110">
        <v>305</v>
      </c>
      <c r="D31" s="109">
        <v>0</v>
      </c>
      <c r="E31" s="108">
        <v>0</v>
      </c>
      <c r="F31" s="243">
        <v>79516</v>
      </c>
      <c r="G31" s="165">
        <v>6993</v>
      </c>
      <c r="H31" s="162">
        <v>592</v>
      </c>
      <c r="I31" s="165">
        <v>74071</v>
      </c>
      <c r="J31" s="164">
        <v>56718</v>
      </c>
      <c r="K31" s="140">
        <f t="shared" si="4"/>
        <v>130789</v>
      </c>
      <c r="L31" s="164" t="s">
        <v>491</v>
      </c>
      <c r="M31" s="163">
        <v>1774</v>
      </c>
      <c r="N31" s="194">
        <f t="shared" si="5"/>
        <v>132563</v>
      </c>
      <c r="P31" s="293"/>
      <c r="Q31" s="33" t="s">
        <v>40</v>
      </c>
      <c r="R31" s="34" t="s">
        <v>41</v>
      </c>
      <c r="S31" s="294"/>
      <c r="T31" s="294"/>
      <c r="U31" s="294"/>
      <c r="V31" s="397"/>
      <c r="W31" s="389"/>
      <c r="X31" s="389"/>
      <c r="Y31" s="389"/>
      <c r="Z31" s="389"/>
      <c r="AA31" s="389"/>
      <c r="AB31" s="389"/>
      <c r="AC31" s="389"/>
      <c r="AD31" s="389"/>
      <c r="AE31" s="438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</row>
    <row r="32" spans="1:52" s="7" customFormat="1" ht="18" customHeight="1" x14ac:dyDescent="0.15">
      <c r="A32" s="24" t="s">
        <v>42</v>
      </c>
      <c r="B32" s="42" t="s">
        <v>43</v>
      </c>
      <c r="C32" s="110">
        <v>304</v>
      </c>
      <c r="D32" s="109">
        <v>0</v>
      </c>
      <c r="E32" s="108">
        <v>0</v>
      </c>
      <c r="F32" s="243">
        <v>280116</v>
      </c>
      <c r="G32" s="165">
        <v>39849</v>
      </c>
      <c r="H32" s="162">
        <v>1750</v>
      </c>
      <c r="I32" s="165">
        <v>258926</v>
      </c>
      <c r="J32" s="164">
        <v>189413</v>
      </c>
      <c r="K32" s="140">
        <f t="shared" si="4"/>
        <v>448339</v>
      </c>
      <c r="L32" s="164" t="s">
        <v>491</v>
      </c>
      <c r="M32" s="163">
        <v>1218</v>
      </c>
      <c r="N32" s="194">
        <f t="shared" si="5"/>
        <v>449557</v>
      </c>
      <c r="P32" s="293"/>
      <c r="Q32" s="33" t="s">
        <v>42</v>
      </c>
      <c r="R32" s="34" t="s">
        <v>43</v>
      </c>
      <c r="S32" s="294"/>
      <c r="T32" s="294"/>
      <c r="U32" s="294"/>
      <c r="V32" s="397"/>
      <c r="W32" s="389"/>
      <c r="X32" s="389"/>
      <c r="Y32" s="389"/>
      <c r="Z32" s="389"/>
      <c r="AA32" s="389"/>
      <c r="AB32" s="389"/>
      <c r="AC32" s="389"/>
      <c r="AD32" s="389"/>
      <c r="AE32" s="438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</row>
    <row r="33" spans="1:52" s="7" customFormat="1" ht="18" customHeight="1" x14ac:dyDescent="0.15">
      <c r="A33" s="24" t="s">
        <v>44</v>
      </c>
      <c r="B33" s="42" t="s">
        <v>45</v>
      </c>
      <c r="C33" s="110">
        <v>305</v>
      </c>
      <c r="D33" s="109">
        <v>0</v>
      </c>
      <c r="E33" s="108">
        <v>0</v>
      </c>
      <c r="F33" s="243">
        <v>102795</v>
      </c>
      <c r="G33" s="165">
        <v>10486</v>
      </c>
      <c r="H33" s="162">
        <v>749</v>
      </c>
      <c r="I33" s="165">
        <v>107810</v>
      </c>
      <c r="J33" s="164">
        <v>128024</v>
      </c>
      <c r="K33" s="140">
        <f t="shared" si="4"/>
        <v>235834</v>
      </c>
      <c r="L33" s="164" t="s">
        <v>491</v>
      </c>
      <c r="M33" s="163">
        <v>351</v>
      </c>
      <c r="N33" s="194">
        <f t="shared" si="5"/>
        <v>236185</v>
      </c>
      <c r="P33" s="293"/>
      <c r="Q33" s="33" t="s">
        <v>44</v>
      </c>
      <c r="R33" s="34" t="s">
        <v>45</v>
      </c>
      <c r="S33" s="294"/>
      <c r="T33" s="294"/>
      <c r="U33" s="294"/>
      <c r="V33" s="397"/>
      <c r="W33" s="389"/>
      <c r="X33" s="389"/>
      <c r="Y33" s="389"/>
      <c r="Z33" s="389"/>
      <c r="AA33" s="389"/>
      <c r="AB33" s="389"/>
      <c r="AC33" s="389"/>
      <c r="AD33" s="389"/>
      <c r="AE33" s="438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</row>
    <row r="34" spans="1:52" s="7" customFormat="1" ht="18" customHeight="1" x14ac:dyDescent="0.15">
      <c r="A34" s="24" t="s">
        <v>46</v>
      </c>
      <c r="B34" s="42" t="s">
        <v>47</v>
      </c>
      <c r="C34" s="110">
        <v>107</v>
      </c>
      <c r="D34" s="109">
        <v>0</v>
      </c>
      <c r="E34" s="108">
        <v>0</v>
      </c>
      <c r="F34" s="243">
        <v>23714</v>
      </c>
      <c r="G34" s="165">
        <v>6270</v>
      </c>
      <c r="H34" s="162">
        <v>304</v>
      </c>
      <c r="I34" s="165">
        <v>15601</v>
      </c>
      <c r="J34" s="164">
        <v>10742</v>
      </c>
      <c r="K34" s="140">
        <f t="shared" si="4"/>
        <v>26343</v>
      </c>
      <c r="L34" s="164" t="s">
        <v>491</v>
      </c>
      <c r="M34" s="163">
        <v>118</v>
      </c>
      <c r="N34" s="194">
        <f t="shared" si="5"/>
        <v>26461</v>
      </c>
      <c r="P34" s="293"/>
      <c r="Q34" s="33" t="s">
        <v>46</v>
      </c>
      <c r="R34" s="34" t="s">
        <v>47</v>
      </c>
      <c r="S34" s="294"/>
      <c r="T34" s="294"/>
      <c r="U34" s="294"/>
      <c r="V34" s="397"/>
      <c r="W34" s="389"/>
      <c r="X34" s="389"/>
      <c r="Y34" s="389"/>
      <c r="Z34" s="389"/>
      <c r="AA34" s="389"/>
      <c r="AB34" s="389"/>
      <c r="AC34" s="389"/>
      <c r="AD34" s="389"/>
      <c r="AE34" s="438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</row>
    <row r="35" spans="1:52" s="7" customFormat="1" ht="18" customHeight="1" x14ac:dyDescent="0.15">
      <c r="A35" s="24" t="s">
        <v>48</v>
      </c>
      <c r="B35" s="42" t="s">
        <v>49</v>
      </c>
      <c r="C35" s="110">
        <v>304</v>
      </c>
      <c r="D35" s="109">
        <v>0</v>
      </c>
      <c r="E35" s="108">
        <v>0</v>
      </c>
      <c r="F35" s="243">
        <v>68163</v>
      </c>
      <c r="G35" s="165">
        <v>16180</v>
      </c>
      <c r="H35" s="162">
        <v>394</v>
      </c>
      <c r="I35" s="165">
        <v>63204</v>
      </c>
      <c r="J35" s="164">
        <v>28786</v>
      </c>
      <c r="K35" s="140">
        <f t="shared" si="4"/>
        <v>91990</v>
      </c>
      <c r="L35" s="164" t="s">
        <v>491</v>
      </c>
      <c r="M35" s="163">
        <v>296</v>
      </c>
      <c r="N35" s="194">
        <f t="shared" si="5"/>
        <v>92286</v>
      </c>
      <c r="P35" s="293"/>
      <c r="Q35" s="33" t="s">
        <v>48</v>
      </c>
      <c r="R35" s="34" t="s">
        <v>49</v>
      </c>
      <c r="S35" s="294"/>
      <c r="T35" s="294"/>
      <c r="U35" s="294"/>
      <c r="V35" s="397"/>
      <c r="W35" s="389"/>
      <c r="X35" s="389"/>
      <c r="Y35" s="389"/>
      <c r="Z35" s="389"/>
      <c r="AA35" s="389"/>
      <c r="AB35" s="389"/>
      <c r="AC35" s="389"/>
      <c r="AD35" s="389"/>
      <c r="AE35" s="438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</row>
    <row r="36" spans="1:52" s="7" customFormat="1" ht="18" customHeight="1" x14ac:dyDescent="0.15">
      <c r="A36" s="24" t="s">
        <v>50</v>
      </c>
      <c r="B36" s="42" t="s">
        <v>51</v>
      </c>
      <c r="C36" s="110">
        <v>305</v>
      </c>
      <c r="D36" s="109">
        <v>0</v>
      </c>
      <c r="E36" s="108">
        <v>0</v>
      </c>
      <c r="F36" s="243">
        <v>104207</v>
      </c>
      <c r="G36" s="165">
        <v>17247</v>
      </c>
      <c r="H36" s="162">
        <v>713</v>
      </c>
      <c r="I36" s="165">
        <v>90772</v>
      </c>
      <c r="J36" s="164">
        <v>39067</v>
      </c>
      <c r="K36" s="140">
        <f t="shared" si="4"/>
        <v>129839</v>
      </c>
      <c r="L36" s="164" t="s">
        <v>491</v>
      </c>
      <c r="M36" s="163">
        <v>122</v>
      </c>
      <c r="N36" s="194">
        <f t="shared" si="5"/>
        <v>129961</v>
      </c>
      <c r="P36" s="293"/>
      <c r="Q36" s="33" t="s">
        <v>50</v>
      </c>
      <c r="R36" s="34" t="s">
        <v>51</v>
      </c>
      <c r="S36" s="294"/>
      <c r="T36" s="294"/>
      <c r="U36" s="294"/>
      <c r="V36" s="397"/>
      <c r="W36" s="389"/>
      <c r="X36" s="389"/>
      <c r="Y36" s="389"/>
      <c r="Z36" s="389"/>
      <c r="AA36" s="389"/>
      <c r="AB36" s="389"/>
      <c r="AC36" s="389"/>
      <c r="AD36" s="389"/>
      <c r="AE36" s="438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</row>
    <row r="37" spans="1:52" s="7" customFormat="1" ht="18" customHeight="1" x14ac:dyDescent="0.15">
      <c r="A37" s="24" t="s">
        <v>52</v>
      </c>
      <c r="B37" s="42" t="s">
        <v>53</v>
      </c>
      <c r="C37" s="110">
        <v>305</v>
      </c>
      <c r="D37" s="109">
        <v>0</v>
      </c>
      <c r="E37" s="108">
        <v>0</v>
      </c>
      <c r="F37" s="243">
        <v>92503</v>
      </c>
      <c r="G37" s="165">
        <v>15302</v>
      </c>
      <c r="H37" s="162">
        <v>610</v>
      </c>
      <c r="I37" s="165">
        <v>125433</v>
      </c>
      <c r="J37" s="164">
        <v>54301</v>
      </c>
      <c r="K37" s="140">
        <f t="shared" si="4"/>
        <v>179734</v>
      </c>
      <c r="L37" s="164" t="s">
        <v>491</v>
      </c>
      <c r="M37" s="163">
        <v>570</v>
      </c>
      <c r="N37" s="194">
        <f t="shared" si="5"/>
        <v>180304</v>
      </c>
      <c r="P37" s="293"/>
      <c r="Q37" s="33" t="s">
        <v>52</v>
      </c>
      <c r="R37" s="34" t="s">
        <v>53</v>
      </c>
      <c r="S37" s="294"/>
      <c r="T37" s="294"/>
      <c r="U37" s="294"/>
      <c r="V37" s="397"/>
      <c r="W37" s="389"/>
      <c r="X37" s="389"/>
      <c r="Y37" s="389"/>
      <c r="Z37" s="389"/>
      <c r="AA37" s="389"/>
      <c r="AB37" s="389"/>
      <c r="AC37" s="389"/>
      <c r="AD37" s="389"/>
      <c r="AE37" s="438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</row>
    <row r="38" spans="1:52" s="7" customFormat="1" ht="18" customHeight="1" x14ac:dyDescent="0.15">
      <c r="A38" s="24" t="s">
        <v>54</v>
      </c>
      <c r="B38" s="42" t="s">
        <v>55</v>
      </c>
      <c r="C38" s="110">
        <v>304</v>
      </c>
      <c r="D38" s="109">
        <v>0</v>
      </c>
      <c r="E38" s="108">
        <v>0</v>
      </c>
      <c r="F38" s="243">
        <v>318431</v>
      </c>
      <c r="G38" s="165">
        <v>44941</v>
      </c>
      <c r="H38" s="162">
        <v>1942</v>
      </c>
      <c r="I38" s="165">
        <v>228268</v>
      </c>
      <c r="J38" s="164">
        <v>166911</v>
      </c>
      <c r="K38" s="140">
        <f t="shared" si="4"/>
        <v>395179</v>
      </c>
      <c r="L38" s="164" t="s">
        <v>491</v>
      </c>
      <c r="M38" s="163">
        <v>2513</v>
      </c>
      <c r="N38" s="194">
        <f t="shared" si="5"/>
        <v>397692</v>
      </c>
      <c r="P38" s="293"/>
      <c r="Q38" s="33" t="s">
        <v>54</v>
      </c>
      <c r="R38" s="34" t="s">
        <v>55</v>
      </c>
      <c r="S38" s="294"/>
      <c r="T38" s="294"/>
      <c r="U38" s="294"/>
      <c r="V38" s="397"/>
      <c r="W38" s="389"/>
      <c r="X38" s="389"/>
      <c r="Y38" s="389"/>
      <c r="Z38" s="389"/>
      <c r="AA38" s="389"/>
      <c r="AB38" s="389"/>
      <c r="AC38" s="389"/>
      <c r="AD38" s="389"/>
      <c r="AE38" s="438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</row>
    <row r="39" spans="1:52" s="7" customFormat="1" ht="18" customHeight="1" x14ac:dyDescent="0.15">
      <c r="A39" s="24" t="s">
        <v>56</v>
      </c>
      <c r="B39" s="42" t="s">
        <v>57</v>
      </c>
      <c r="C39" s="110">
        <v>306</v>
      </c>
      <c r="D39" s="109">
        <v>0</v>
      </c>
      <c r="E39" s="108">
        <v>0</v>
      </c>
      <c r="F39" s="243">
        <v>56311</v>
      </c>
      <c r="G39" s="165">
        <v>3989</v>
      </c>
      <c r="H39" s="162">
        <v>303</v>
      </c>
      <c r="I39" s="165">
        <v>45211</v>
      </c>
      <c r="J39" s="164">
        <v>40797</v>
      </c>
      <c r="K39" s="140">
        <f t="shared" si="4"/>
        <v>86008</v>
      </c>
      <c r="L39" s="164" t="s">
        <v>491</v>
      </c>
      <c r="M39" s="163">
        <v>949</v>
      </c>
      <c r="N39" s="194">
        <f t="shared" si="5"/>
        <v>86957</v>
      </c>
      <c r="P39" s="293"/>
      <c r="Q39" s="33" t="s">
        <v>56</v>
      </c>
      <c r="R39" s="34" t="s">
        <v>57</v>
      </c>
      <c r="S39" s="294"/>
      <c r="T39" s="294"/>
      <c r="U39" s="294"/>
      <c r="V39" s="397"/>
      <c r="W39" s="389"/>
      <c r="X39" s="389"/>
      <c r="Y39" s="389"/>
      <c r="Z39" s="389"/>
      <c r="AA39" s="389"/>
      <c r="AB39" s="389"/>
      <c r="AC39" s="389"/>
      <c r="AD39" s="389"/>
      <c r="AE39" s="438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</row>
    <row r="40" spans="1:52" s="7" customFormat="1" ht="18" customHeight="1" x14ac:dyDescent="0.15">
      <c r="A40" s="24" t="s">
        <v>58</v>
      </c>
      <c r="B40" s="42" t="s">
        <v>59</v>
      </c>
      <c r="C40" s="110">
        <v>304</v>
      </c>
      <c r="D40" s="109">
        <v>0</v>
      </c>
      <c r="E40" s="108">
        <v>0</v>
      </c>
      <c r="F40" s="243">
        <v>514062</v>
      </c>
      <c r="G40" s="165">
        <v>58269</v>
      </c>
      <c r="H40" s="162">
        <v>3858</v>
      </c>
      <c r="I40" s="165">
        <v>508148</v>
      </c>
      <c r="J40" s="164">
        <v>357815</v>
      </c>
      <c r="K40" s="140">
        <f t="shared" si="4"/>
        <v>865963</v>
      </c>
      <c r="L40" s="164" t="s">
        <v>491</v>
      </c>
      <c r="M40" s="163">
        <v>4434</v>
      </c>
      <c r="N40" s="194">
        <f t="shared" si="5"/>
        <v>870397</v>
      </c>
      <c r="P40" s="293"/>
      <c r="Q40" s="33" t="s">
        <v>58</v>
      </c>
      <c r="R40" s="34" t="s">
        <v>59</v>
      </c>
      <c r="S40" s="294"/>
      <c r="T40" s="294"/>
      <c r="U40" s="294"/>
      <c r="V40" s="397"/>
      <c r="W40" s="389"/>
      <c r="X40" s="389"/>
      <c r="Y40" s="389"/>
      <c r="Z40" s="389"/>
      <c r="AA40" s="389"/>
      <c r="AB40" s="389"/>
      <c r="AC40" s="389"/>
      <c r="AD40" s="389"/>
      <c r="AE40" s="438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</row>
    <row r="41" spans="1:52" s="7" customFormat="1" ht="18" customHeight="1" x14ac:dyDescent="0.15">
      <c r="A41" s="24" t="s">
        <v>60</v>
      </c>
      <c r="B41" s="42" t="s">
        <v>61</v>
      </c>
      <c r="C41" s="110">
        <v>298</v>
      </c>
      <c r="D41" s="109">
        <v>0</v>
      </c>
      <c r="E41" s="108">
        <v>0</v>
      </c>
      <c r="F41" s="243">
        <v>68533</v>
      </c>
      <c r="G41" s="165">
        <v>20598</v>
      </c>
      <c r="H41" s="162">
        <v>521</v>
      </c>
      <c r="I41" s="165">
        <v>95586</v>
      </c>
      <c r="J41" s="164">
        <v>70768</v>
      </c>
      <c r="K41" s="140">
        <f t="shared" si="4"/>
        <v>166354</v>
      </c>
      <c r="L41" s="164" t="s">
        <v>491</v>
      </c>
      <c r="M41" s="163">
        <v>617</v>
      </c>
      <c r="N41" s="194">
        <f t="shared" si="5"/>
        <v>166971</v>
      </c>
      <c r="P41" s="293"/>
      <c r="Q41" s="33" t="s">
        <v>60</v>
      </c>
      <c r="R41" s="34" t="s">
        <v>61</v>
      </c>
      <c r="S41" s="294"/>
      <c r="T41" s="294"/>
      <c r="U41" s="294"/>
      <c r="V41" s="397"/>
      <c r="W41" s="389"/>
      <c r="X41" s="389"/>
      <c r="Y41" s="389"/>
      <c r="Z41" s="389"/>
      <c r="AA41" s="389"/>
      <c r="AB41" s="389"/>
      <c r="AC41" s="389"/>
      <c r="AD41" s="389"/>
      <c r="AE41" s="438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</row>
    <row r="42" spans="1:52" s="7" customFormat="1" ht="18" customHeight="1" x14ac:dyDescent="0.15">
      <c r="A42" s="24" t="s">
        <v>478</v>
      </c>
      <c r="B42" s="42" t="s">
        <v>477</v>
      </c>
      <c r="C42" s="110">
        <v>304</v>
      </c>
      <c r="D42" s="109">
        <v>0</v>
      </c>
      <c r="E42" s="108">
        <v>0</v>
      </c>
      <c r="F42" s="243">
        <v>399585</v>
      </c>
      <c r="G42" s="165">
        <v>37563</v>
      </c>
      <c r="H42" s="162">
        <v>3189</v>
      </c>
      <c r="I42" s="165">
        <v>397601</v>
      </c>
      <c r="J42" s="164">
        <v>323782</v>
      </c>
      <c r="K42" s="140">
        <f t="shared" si="4"/>
        <v>721383</v>
      </c>
      <c r="L42" s="164" t="s">
        <v>491</v>
      </c>
      <c r="M42" s="163">
        <v>3253</v>
      </c>
      <c r="N42" s="194">
        <f t="shared" si="5"/>
        <v>724636</v>
      </c>
      <c r="P42" s="293"/>
      <c r="Q42" s="33" t="s">
        <v>478</v>
      </c>
      <c r="R42" s="34" t="s">
        <v>477</v>
      </c>
      <c r="S42" s="294"/>
      <c r="T42" s="294"/>
      <c r="U42" s="294"/>
      <c r="V42" s="397"/>
      <c r="W42" s="389"/>
      <c r="X42" s="389"/>
      <c r="Y42" s="389"/>
      <c r="Z42" s="389"/>
      <c r="AA42" s="389"/>
      <c r="AB42" s="389"/>
      <c r="AC42" s="389"/>
      <c r="AD42" s="389"/>
      <c r="AE42" s="438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</row>
    <row r="43" spans="1:52" s="7" customFormat="1" ht="18" customHeight="1" x14ac:dyDescent="0.15">
      <c r="A43" s="24" t="s">
        <v>476</v>
      </c>
      <c r="B43" s="42" t="s">
        <v>62</v>
      </c>
      <c r="C43" s="110">
        <v>304</v>
      </c>
      <c r="D43" s="109">
        <v>0</v>
      </c>
      <c r="E43" s="108">
        <v>0</v>
      </c>
      <c r="F43" s="243">
        <v>246619</v>
      </c>
      <c r="G43" s="165">
        <v>60787</v>
      </c>
      <c r="H43" s="162">
        <v>1810</v>
      </c>
      <c r="I43" s="165">
        <v>276529</v>
      </c>
      <c r="J43" s="164">
        <v>252402</v>
      </c>
      <c r="K43" s="140">
        <f t="shared" si="4"/>
        <v>528931</v>
      </c>
      <c r="L43" s="164" t="s">
        <v>491</v>
      </c>
      <c r="M43" s="163">
        <v>2399</v>
      </c>
      <c r="N43" s="194">
        <f t="shared" si="5"/>
        <v>531330</v>
      </c>
      <c r="P43" s="293"/>
      <c r="Q43" s="33" t="s">
        <v>476</v>
      </c>
      <c r="R43" s="34" t="s">
        <v>62</v>
      </c>
      <c r="S43" s="294"/>
      <c r="T43" s="294"/>
      <c r="U43" s="294"/>
      <c r="V43" s="397"/>
      <c r="W43" s="389"/>
      <c r="X43" s="389"/>
      <c r="Y43" s="389"/>
      <c r="Z43" s="389"/>
      <c r="AA43" s="389"/>
      <c r="AB43" s="389"/>
      <c r="AC43" s="389"/>
      <c r="AD43" s="389"/>
      <c r="AE43" s="438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</row>
    <row r="44" spans="1:52" s="14" customFormat="1" ht="18" customHeight="1" x14ac:dyDescent="0.15">
      <c r="A44" s="35" t="s">
        <v>63</v>
      </c>
      <c r="B44" s="36" t="s">
        <v>64</v>
      </c>
      <c r="C44" s="253"/>
      <c r="D44" s="252"/>
      <c r="E44" s="251"/>
      <c r="F44" s="359" t="s">
        <v>481</v>
      </c>
      <c r="G44" s="253">
        <f>SUM(G45:G53)</f>
        <v>58204</v>
      </c>
      <c r="H44" s="251">
        <f>SUM(H45:H53)</f>
        <v>10672</v>
      </c>
      <c r="I44" s="253">
        <f>SUM(I45:I53)</f>
        <v>696941</v>
      </c>
      <c r="J44" s="358">
        <f>SUM(J45:J53)</f>
        <v>390023</v>
      </c>
      <c r="K44" s="227">
        <f>SUM(K45:K53)</f>
        <v>1086964</v>
      </c>
      <c r="L44" s="248" t="s">
        <v>490</v>
      </c>
      <c r="M44" s="252">
        <f>SUM(M45:M53)</f>
        <v>4772</v>
      </c>
      <c r="N44" s="272">
        <f>SUM(N45:N53)</f>
        <v>1091736</v>
      </c>
      <c r="P44" s="235"/>
      <c r="Q44" s="35" t="s">
        <v>63</v>
      </c>
      <c r="R44" s="408" t="s">
        <v>64</v>
      </c>
      <c r="S44" s="235"/>
      <c r="T44" s="235"/>
      <c r="U44" s="235"/>
      <c r="V44" s="482" t="str">
        <f t="shared" ref="V44:AD44" si="6">F44</f>
        <v>－</v>
      </c>
      <c r="W44" s="464">
        <f t="shared" si="6"/>
        <v>58204</v>
      </c>
      <c r="X44" s="464">
        <f t="shared" si="6"/>
        <v>10672</v>
      </c>
      <c r="Y44" s="464">
        <f t="shared" si="6"/>
        <v>696941</v>
      </c>
      <c r="Z44" s="464">
        <f t="shared" si="6"/>
        <v>390023</v>
      </c>
      <c r="AA44" s="464">
        <f t="shared" si="6"/>
        <v>1086964</v>
      </c>
      <c r="AB44" s="464" t="str">
        <f t="shared" si="6"/>
        <v>／</v>
      </c>
      <c r="AC44" s="464">
        <f t="shared" si="6"/>
        <v>4772</v>
      </c>
      <c r="AD44" s="464">
        <f t="shared" si="6"/>
        <v>1091736</v>
      </c>
      <c r="AE44" s="439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</row>
    <row r="45" spans="1:52" ht="18" customHeight="1" x14ac:dyDescent="0.15">
      <c r="A45" s="37" t="s">
        <v>65</v>
      </c>
      <c r="B45" s="27" t="s">
        <v>64</v>
      </c>
      <c r="C45" s="96">
        <v>300</v>
      </c>
      <c r="D45" s="93">
        <v>0</v>
      </c>
      <c r="E45" s="92">
        <v>0</v>
      </c>
      <c r="F45" s="243">
        <v>292093</v>
      </c>
      <c r="G45" s="165">
        <v>58204</v>
      </c>
      <c r="H45" s="162">
        <v>10672</v>
      </c>
      <c r="I45" s="165">
        <v>362147</v>
      </c>
      <c r="J45" s="164">
        <v>198762</v>
      </c>
      <c r="K45" s="140">
        <f t="shared" ref="K45:K53" si="7">+I45+J45</f>
        <v>560909</v>
      </c>
      <c r="L45" s="166" t="s">
        <v>491</v>
      </c>
      <c r="M45" s="163">
        <v>4225</v>
      </c>
      <c r="N45" s="194">
        <f t="shared" ref="N45:N53" si="8">I45+J45+M45</f>
        <v>565134</v>
      </c>
      <c r="P45" s="78"/>
      <c r="Q45" s="409" t="s">
        <v>65</v>
      </c>
      <c r="R45" s="406" t="s">
        <v>64</v>
      </c>
      <c r="S45" s="78"/>
      <c r="T45" s="78"/>
      <c r="U45" s="78"/>
      <c r="V45" s="397"/>
      <c r="W45" s="389"/>
      <c r="X45" s="389"/>
      <c r="Y45" s="389"/>
      <c r="Z45" s="389"/>
      <c r="AA45" s="389"/>
      <c r="AB45" s="389"/>
      <c r="AC45" s="389"/>
      <c r="AD45" s="389"/>
      <c r="AE45" s="435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</row>
    <row r="46" spans="1:52" ht="18" customHeight="1" x14ac:dyDescent="0.15">
      <c r="A46" s="37" t="s">
        <v>66</v>
      </c>
      <c r="B46" s="27" t="s">
        <v>67</v>
      </c>
      <c r="C46" s="96">
        <v>300</v>
      </c>
      <c r="D46" s="93">
        <v>0</v>
      </c>
      <c r="E46" s="92">
        <v>0</v>
      </c>
      <c r="F46" s="243">
        <v>69173</v>
      </c>
      <c r="G46" s="590" t="s">
        <v>444</v>
      </c>
      <c r="H46" s="591"/>
      <c r="I46" s="165">
        <v>84944</v>
      </c>
      <c r="J46" s="164">
        <v>14857</v>
      </c>
      <c r="K46" s="140">
        <f t="shared" si="7"/>
        <v>99801</v>
      </c>
      <c r="L46" s="166" t="s">
        <v>491</v>
      </c>
      <c r="M46" s="163">
        <v>5</v>
      </c>
      <c r="N46" s="194">
        <f t="shared" si="8"/>
        <v>99806</v>
      </c>
      <c r="P46" s="78"/>
      <c r="Q46" s="409" t="s">
        <v>66</v>
      </c>
      <c r="R46" s="406" t="s">
        <v>67</v>
      </c>
      <c r="S46" s="78"/>
      <c r="T46" s="78"/>
      <c r="U46" s="78"/>
      <c r="V46" s="397"/>
      <c r="W46" s="389"/>
      <c r="X46" s="389"/>
      <c r="Y46" s="389"/>
      <c r="Z46" s="389"/>
      <c r="AA46" s="389"/>
      <c r="AB46" s="389"/>
      <c r="AC46" s="389"/>
      <c r="AD46" s="389"/>
      <c r="AE46" s="435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</row>
    <row r="47" spans="1:52" ht="18" customHeight="1" x14ac:dyDescent="0.15">
      <c r="A47" s="37" t="s">
        <v>68</v>
      </c>
      <c r="B47" s="27" t="s">
        <v>69</v>
      </c>
      <c r="C47" s="96">
        <v>300</v>
      </c>
      <c r="D47" s="93">
        <v>0</v>
      </c>
      <c r="E47" s="92">
        <v>0</v>
      </c>
      <c r="F47" s="243">
        <v>75249</v>
      </c>
      <c r="G47" s="590" t="s">
        <v>444</v>
      </c>
      <c r="H47" s="591"/>
      <c r="I47" s="165">
        <v>85617</v>
      </c>
      <c r="J47" s="164">
        <v>64224</v>
      </c>
      <c r="K47" s="140">
        <f t="shared" si="7"/>
        <v>149841</v>
      </c>
      <c r="L47" s="166" t="s">
        <v>491</v>
      </c>
      <c r="M47" s="163">
        <v>231</v>
      </c>
      <c r="N47" s="194">
        <f t="shared" si="8"/>
        <v>150072</v>
      </c>
      <c r="P47" s="78"/>
      <c r="Q47" s="409" t="s">
        <v>68</v>
      </c>
      <c r="R47" s="406" t="s">
        <v>69</v>
      </c>
      <c r="S47" s="78"/>
      <c r="T47" s="78"/>
      <c r="U47" s="78"/>
      <c r="V47" s="397"/>
      <c r="W47" s="389"/>
      <c r="X47" s="389"/>
      <c r="Y47" s="389"/>
      <c r="Z47" s="389"/>
      <c r="AA47" s="389"/>
      <c r="AB47" s="389"/>
      <c r="AC47" s="389"/>
      <c r="AD47" s="389"/>
      <c r="AE47" s="435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</row>
    <row r="48" spans="1:52" ht="18" customHeight="1" x14ac:dyDescent="0.15">
      <c r="A48" s="37" t="s">
        <v>70</v>
      </c>
      <c r="B48" s="27" t="s">
        <v>71</v>
      </c>
      <c r="C48" s="96">
        <v>300</v>
      </c>
      <c r="D48" s="93">
        <v>0</v>
      </c>
      <c r="E48" s="92">
        <v>0</v>
      </c>
      <c r="F48" s="164" t="s">
        <v>484</v>
      </c>
      <c r="G48" s="590" t="s">
        <v>444</v>
      </c>
      <c r="H48" s="591"/>
      <c r="I48" s="165">
        <v>49221</v>
      </c>
      <c r="J48" s="164">
        <v>28389</v>
      </c>
      <c r="K48" s="140">
        <f t="shared" si="7"/>
        <v>77610</v>
      </c>
      <c r="L48" s="166" t="s">
        <v>491</v>
      </c>
      <c r="M48" s="163">
        <v>10</v>
      </c>
      <c r="N48" s="194">
        <f t="shared" si="8"/>
        <v>77620</v>
      </c>
      <c r="P48" s="78"/>
      <c r="Q48" s="409" t="s">
        <v>70</v>
      </c>
      <c r="R48" s="406" t="s">
        <v>71</v>
      </c>
      <c r="S48" s="78"/>
      <c r="T48" s="78"/>
      <c r="U48" s="78"/>
      <c r="V48" s="397"/>
      <c r="W48" s="389"/>
      <c r="X48" s="389"/>
      <c r="Y48" s="389"/>
      <c r="Z48" s="389"/>
      <c r="AA48" s="389"/>
      <c r="AB48" s="389"/>
      <c r="AC48" s="389"/>
      <c r="AD48" s="389"/>
      <c r="AE48" s="435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</row>
    <row r="49" spans="1:52" ht="18" customHeight="1" x14ac:dyDescent="0.15">
      <c r="A49" s="37" t="s">
        <v>72</v>
      </c>
      <c r="B49" s="27" t="s">
        <v>73</v>
      </c>
      <c r="C49" s="96">
        <v>300</v>
      </c>
      <c r="D49" s="93">
        <v>0</v>
      </c>
      <c r="E49" s="92">
        <v>0</v>
      </c>
      <c r="F49" s="164" t="s">
        <v>484</v>
      </c>
      <c r="G49" s="590" t="s">
        <v>444</v>
      </c>
      <c r="H49" s="591"/>
      <c r="I49" s="165">
        <v>21223</v>
      </c>
      <c r="J49" s="164">
        <v>5202</v>
      </c>
      <c r="K49" s="140">
        <f t="shared" si="7"/>
        <v>26425</v>
      </c>
      <c r="L49" s="166" t="s">
        <v>491</v>
      </c>
      <c r="M49" s="163">
        <v>64</v>
      </c>
      <c r="N49" s="194">
        <f t="shared" si="8"/>
        <v>26489</v>
      </c>
      <c r="P49" s="78"/>
      <c r="Q49" s="409" t="s">
        <v>72</v>
      </c>
      <c r="R49" s="406" t="s">
        <v>73</v>
      </c>
      <c r="S49" s="78"/>
      <c r="T49" s="78"/>
      <c r="U49" s="78"/>
      <c r="V49" s="397"/>
      <c r="W49" s="389"/>
      <c r="X49" s="389"/>
      <c r="Y49" s="389"/>
      <c r="Z49" s="389"/>
      <c r="AA49" s="389"/>
      <c r="AB49" s="389"/>
      <c r="AC49" s="389"/>
      <c r="AD49" s="389"/>
      <c r="AE49" s="435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</row>
    <row r="50" spans="1:52" ht="18" customHeight="1" x14ac:dyDescent="0.15">
      <c r="A50" s="37" t="s">
        <v>74</v>
      </c>
      <c r="B50" s="27" t="s">
        <v>75</v>
      </c>
      <c r="C50" s="96">
        <v>300</v>
      </c>
      <c r="D50" s="93">
        <v>0</v>
      </c>
      <c r="E50" s="92">
        <v>0</v>
      </c>
      <c r="F50" s="164" t="s">
        <v>484</v>
      </c>
      <c r="G50" s="590" t="s">
        <v>444</v>
      </c>
      <c r="H50" s="591"/>
      <c r="I50" s="167">
        <v>19259</v>
      </c>
      <c r="J50" s="164">
        <v>14450</v>
      </c>
      <c r="K50" s="140">
        <f t="shared" si="7"/>
        <v>33709</v>
      </c>
      <c r="L50" s="166" t="s">
        <v>491</v>
      </c>
      <c r="M50" s="163">
        <v>131</v>
      </c>
      <c r="N50" s="194">
        <f t="shared" si="8"/>
        <v>33840</v>
      </c>
      <c r="P50" s="78"/>
      <c r="Q50" s="409" t="s">
        <v>74</v>
      </c>
      <c r="R50" s="406" t="s">
        <v>75</v>
      </c>
      <c r="S50" s="78"/>
      <c r="T50" s="78"/>
      <c r="U50" s="78"/>
      <c r="V50" s="397"/>
      <c r="W50" s="389"/>
      <c r="X50" s="389"/>
      <c r="Y50" s="389"/>
      <c r="Z50" s="389"/>
      <c r="AA50" s="389"/>
      <c r="AB50" s="389"/>
      <c r="AC50" s="389"/>
      <c r="AD50" s="389"/>
      <c r="AE50" s="435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</row>
    <row r="51" spans="1:52" ht="18" customHeight="1" x14ac:dyDescent="0.15">
      <c r="A51" s="37" t="s">
        <v>76</v>
      </c>
      <c r="B51" s="27" t="s">
        <v>77</v>
      </c>
      <c r="C51" s="96">
        <v>300</v>
      </c>
      <c r="D51" s="93">
        <v>0</v>
      </c>
      <c r="E51" s="92">
        <v>0</v>
      </c>
      <c r="F51" s="164" t="s">
        <v>484</v>
      </c>
      <c r="G51" s="590" t="s">
        <v>444</v>
      </c>
      <c r="H51" s="591"/>
      <c r="I51" s="165">
        <v>28829</v>
      </c>
      <c r="J51" s="164">
        <v>25467</v>
      </c>
      <c r="K51" s="140">
        <f t="shared" si="7"/>
        <v>54296</v>
      </c>
      <c r="L51" s="166" t="s">
        <v>491</v>
      </c>
      <c r="M51" s="163">
        <v>3</v>
      </c>
      <c r="N51" s="194">
        <f t="shared" si="8"/>
        <v>54299</v>
      </c>
      <c r="P51" s="78"/>
      <c r="Q51" s="409" t="s">
        <v>76</v>
      </c>
      <c r="R51" s="406" t="s">
        <v>77</v>
      </c>
      <c r="S51" s="78"/>
      <c r="T51" s="78"/>
      <c r="U51" s="78"/>
      <c r="V51" s="397"/>
      <c r="W51" s="389"/>
      <c r="X51" s="389"/>
      <c r="Y51" s="389"/>
      <c r="Z51" s="389"/>
      <c r="AA51" s="389"/>
      <c r="AB51" s="389"/>
      <c r="AC51" s="389"/>
      <c r="AD51" s="389"/>
      <c r="AE51" s="435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</row>
    <row r="52" spans="1:52" ht="18" customHeight="1" x14ac:dyDescent="0.15">
      <c r="A52" s="37" t="s">
        <v>78</v>
      </c>
      <c r="B52" s="27" t="s">
        <v>79</v>
      </c>
      <c r="C52" s="96">
        <v>292</v>
      </c>
      <c r="D52" s="93">
        <v>0</v>
      </c>
      <c r="E52" s="92">
        <v>0</v>
      </c>
      <c r="F52" s="164" t="s">
        <v>484</v>
      </c>
      <c r="G52" s="590" t="s">
        <v>444</v>
      </c>
      <c r="H52" s="591"/>
      <c r="I52" s="165">
        <v>19778</v>
      </c>
      <c r="J52" s="164">
        <v>15244</v>
      </c>
      <c r="K52" s="140">
        <f t="shared" si="7"/>
        <v>35022</v>
      </c>
      <c r="L52" s="166" t="s">
        <v>491</v>
      </c>
      <c r="M52" s="163">
        <v>52</v>
      </c>
      <c r="N52" s="194">
        <f t="shared" si="8"/>
        <v>35074</v>
      </c>
      <c r="P52" s="78"/>
      <c r="Q52" s="409" t="s">
        <v>78</v>
      </c>
      <c r="R52" s="406" t="s">
        <v>79</v>
      </c>
      <c r="S52" s="78"/>
      <c r="T52" s="78"/>
      <c r="U52" s="78"/>
      <c r="V52" s="397"/>
      <c r="W52" s="389"/>
      <c r="X52" s="389"/>
      <c r="Y52" s="389"/>
      <c r="Z52" s="389"/>
      <c r="AA52" s="389"/>
      <c r="AB52" s="389"/>
      <c r="AC52" s="389"/>
      <c r="AD52" s="389"/>
      <c r="AE52" s="435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</row>
    <row r="53" spans="1:52" ht="18" customHeight="1" x14ac:dyDescent="0.15">
      <c r="A53" s="37" t="s">
        <v>80</v>
      </c>
      <c r="B53" s="27" t="s">
        <v>81</v>
      </c>
      <c r="C53" s="96">
        <v>300</v>
      </c>
      <c r="D53" s="93">
        <v>0</v>
      </c>
      <c r="E53" s="92">
        <v>0</v>
      </c>
      <c r="F53" s="164" t="s">
        <v>484</v>
      </c>
      <c r="G53" s="590" t="s">
        <v>444</v>
      </c>
      <c r="H53" s="591"/>
      <c r="I53" s="165">
        <v>25923</v>
      </c>
      <c r="J53" s="164">
        <v>23428</v>
      </c>
      <c r="K53" s="140">
        <f t="shared" si="7"/>
        <v>49351</v>
      </c>
      <c r="L53" s="166" t="s">
        <v>491</v>
      </c>
      <c r="M53" s="163">
        <v>51</v>
      </c>
      <c r="N53" s="194">
        <f t="shared" si="8"/>
        <v>49402</v>
      </c>
      <c r="P53" s="78"/>
      <c r="Q53" s="409" t="s">
        <v>80</v>
      </c>
      <c r="R53" s="406" t="s">
        <v>81</v>
      </c>
      <c r="S53" s="78"/>
      <c r="T53" s="78"/>
      <c r="U53" s="78"/>
      <c r="V53" s="397"/>
      <c r="W53" s="389"/>
      <c r="X53" s="389"/>
      <c r="Y53" s="389"/>
      <c r="Z53" s="389"/>
      <c r="AA53" s="389"/>
      <c r="AB53" s="389"/>
      <c r="AC53" s="389"/>
      <c r="AD53" s="389"/>
      <c r="AE53" s="435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</row>
    <row r="54" spans="1:52" s="14" customFormat="1" ht="18" customHeight="1" x14ac:dyDescent="0.15">
      <c r="A54" s="502" t="s">
        <v>534</v>
      </c>
      <c r="B54" s="38" t="s">
        <v>475</v>
      </c>
      <c r="C54" s="253"/>
      <c r="D54" s="252"/>
      <c r="E54" s="251"/>
      <c r="F54" s="359">
        <f t="shared" ref="F54:K54" si="9">SUM(F55:F61)</f>
        <v>186107</v>
      </c>
      <c r="G54" s="253">
        <f t="shared" si="9"/>
        <v>133119</v>
      </c>
      <c r="H54" s="251">
        <f t="shared" si="9"/>
        <v>9316</v>
      </c>
      <c r="I54" s="253">
        <f t="shared" si="9"/>
        <v>411161</v>
      </c>
      <c r="J54" s="358">
        <f t="shared" si="9"/>
        <v>291556</v>
      </c>
      <c r="K54" s="227">
        <f t="shared" si="9"/>
        <v>702717</v>
      </c>
      <c r="L54" s="221" t="s">
        <v>490</v>
      </c>
      <c r="M54" s="252">
        <f>SUM(M55:M61)</f>
        <v>5528</v>
      </c>
      <c r="N54" s="272">
        <f>SUM(N55:N61)</f>
        <v>708245</v>
      </c>
      <c r="P54" s="235"/>
      <c r="Q54" s="410">
        <v>3</v>
      </c>
      <c r="R54" s="411" t="s">
        <v>475</v>
      </c>
      <c r="S54" s="232"/>
      <c r="T54" s="232"/>
      <c r="U54" s="232"/>
      <c r="V54" s="482">
        <f t="shared" ref="V54:AD54" si="10">F54</f>
        <v>186107</v>
      </c>
      <c r="W54" s="464">
        <f t="shared" si="10"/>
        <v>133119</v>
      </c>
      <c r="X54" s="464">
        <f t="shared" si="10"/>
        <v>9316</v>
      </c>
      <c r="Y54" s="464">
        <f t="shared" si="10"/>
        <v>411161</v>
      </c>
      <c r="Z54" s="464">
        <f t="shared" si="10"/>
        <v>291556</v>
      </c>
      <c r="AA54" s="464">
        <f t="shared" si="10"/>
        <v>702717</v>
      </c>
      <c r="AB54" s="464" t="str">
        <f t="shared" si="10"/>
        <v>／</v>
      </c>
      <c r="AC54" s="464">
        <f t="shared" si="10"/>
        <v>5528</v>
      </c>
      <c r="AD54" s="464">
        <f t="shared" si="10"/>
        <v>708245</v>
      </c>
      <c r="AE54" s="439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</row>
    <row r="55" spans="1:52" s="14" customFormat="1" ht="18" customHeight="1" x14ac:dyDescent="0.15">
      <c r="A55" s="24" t="s">
        <v>82</v>
      </c>
      <c r="B55" s="20" t="s">
        <v>474</v>
      </c>
      <c r="C55" s="197">
        <v>172</v>
      </c>
      <c r="D55" s="198">
        <v>118</v>
      </c>
      <c r="E55" s="199">
        <v>0</v>
      </c>
      <c r="F55" s="357">
        <v>79732</v>
      </c>
      <c r="G55" s="197">
        <v>133119</v>
      </c>
      <c r="H55" s="199">
        <v>9316</v>
      </c>
      <c r="I55" s="197">
        <v>197260</v>
      </c>
      <c r="J55" s="202">
        <v>129886</v>
      </c>
      <c r="K55" s="140">
        <f t="shared" ref="K55:K61" si="11">+I55+J55</f>
        <v>327146</v>
      </c>
      <c r="L55" s="166" t="s">
        <v>491</v>
      </c>
      <c r="M55" s="198">
        <v>4217</v>
      </c>
      <c r="N55" s="194">
        <f t="shared" ref="N55:N61" si="12">SUM(I55:M55)-K55</f>
        <v>331363</v>
      </c>
      <c r="P55" s="235"/>
      <c r="Q55" s="33" t="s">
        <v>82</v>
      </c>
      <c r="R55" s="47" t="s">
        <v>474</v>
      </c>
      <c r="S55" s="250"/>
      <c r="T55" s="250"/>
      <c r="U55" s="250"/>
      <c r="V55" s="483"/>
      <c r="W55" s="465"/>
      <c r="X55" s="465"/>
      <c r="Y55" s="465"/>
      <c r="Z55" s="465"/>
      <c r="AA55" s="465"/>
      <c r="AB55" s="465"/>
      <c r="AC55" s="465"/>
      <c r="AD55" s="465"/>
      <c r="AE55" s="439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</row>
    <row r="56" spans="1:52" ht="18" customHeight="1" x14ac:dyDescent="0.15">
      <c r="A56" s="24" t="s">
        <v>83</v>
      </c>
      <c r="B56" s="20" t="s">
        <v>473</v>
      </c>
      <c r="C56" s="96">
        <v>318</v>
      </c>
      <c r="D56" s="93">
        <v>0</v>
      </c>
      <c r="E56" s="92">
        <v>0</v>
      </c>
      <c r="F56" s="243">
        <v>74151</v>
      </c>
      <c r="G56" s="581" t="s">
        <v>444</v>
      </c>
      <c r="H56" s="582"/>
      <c r="I56" s="165">
        <v>161707</v>
      </c>
      <c r="J56" s="164">
        <v>108964</v>
      </c>
      <c r="K56" s="140">
        <f t="shared" si="11"/>
        <v>270671</v>
      </c>
      <c r="L56" s="166" t="s">
        <v>491</v>
      </c>
      <c r="M56" s="163">
        <v>1311</v>
      </c>
      <c r="N56" s="194">
        <f t="shared" si="12"/>
        <v>271982</v>
      </c>
      <c r="P56" s="78"/>
      <c r="Q56" s="33" t="s">
        <v>83</v>
      </c>
      <c r="R56" s="47" t="s">
        <v>473</v>
      </c>
      <c r="S56" s="250"/>
      <c r="T56" s="250"/>
      <c r="U56" s="250"/>
      <c r="V56" s="397"/>
      <c r="W56" s="389"/>
      <c r="X56" s="389"/>
      <c r="Y56" s="389"/>
      <c r="Z56" s="389"/>
      <c r="AA56" s="389"/>
      <c r="AB56" s="389"/>
      <c r="AC56" s="389"/>
      <c r="AD56" s="389"/>
      <c r="AE56" s="435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</row>
    <row r="57" spans="1:52" ht="18" customHeight="1" x14ac:dyDescent="0.15">
      <c r="A57" s="24" t="s">
        <v>84</v>
      </c>
      <c r="B57" s="20" t="s">
        <v>472</v>
      </c>
      <c r="C57" s="96">
        <v>282</v>
      </c>
      <c r="D57" s="93">
        <v>0</v>
      </c>
      <c r="E57" s="92">
        <v>0</v>
      </c>
      <c r="F57" s="243">
        <v>9432</v>
      </c>
      <c r="G57" s="581" t="s">
        <v>444</v>
      </c>
      <c r="H57" s="582"/>
      <c r="I57" s="165">
        <v>13675</v>
      </c>
      <c r="J57" s="164">
        <v>21205</v>
      </c>
      <c r="K57" s="140">
        <f t="shared" si="11"/>
        <v>34880</v>
      </c>
      <c r="L57" s="166" t="s">
        <v>491</v>
      </c>
      <c r="M57" s="163">
        <v>0</v>
      </c>
      <c r="N57" s="194">
        <f t="shared" si="12"/>
        <v>34880</v>
      </c>
      <c r="P57" s="78"/>
      <c r="Q57" s="33" t="s">
        <v>84</v>
      </c>
      <c r="R57" s="47" t="s">
        <v>472</v>
      </c>
      <c r="S57" s="250"/>
      <c r="T57" s="250"/>
      <c r="U57" s="250"/>
      <c r="V57" s="397"/>
      <c r="W57" s="389"/>
      <c r="X57" s="389"/>
      <c r="Y57" s="389"/>
      <c r="Z57" s="389"/>
      <c r="AA57" s="389"/>
      <c r="AB57" s="389"/>
      <c r="AC57" s="389"/>
      <c r="AD57" s="389"/>
      <c r="AE57" s="435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</row>
    <row r="58" spans="1:52" ht="18" customHeight="1" x14ac:dyDescent="0.15">
      <c r="A58" s="24" t="s">
        <v>85</v>
      </c>
      <c r="B58" s="20" t="s">
        <v>471</v>
      </c>
      <c r="C58" s="96">
        <v>282</v>
      </c>
      <c r="D58" s="93">
        <v>0</v>
      </c>
      <c r="E58" s="92">
        <v>0</v>
      </c>
      <c r="F58" s="243">
        <v>3999</v>
      </c>
      <c r="G58" s="581" t="s">
        <v>444</v>
      </c>
      <c r="H58" s="582"/>
      <c r="I58" s="165">
        <v>6865</v>
      </c>
      <c r="J58" s="164">
        <v>7244</v>
      </c>
      <c r="K58" s="140">
        <f t="shared" si="11"/>
        <v>14109</v>
      </c>
      <c r="L58" s="166" t="s">
        <v>491</v>
      </c>
      <c r="M58" s="163">
        <v>0</v>
      </c>
      <c r="N58" s="194">
        <f t="shared" si="12"/>
        <v>14109</v>
      </c>
      <c r="P58" s="78"/>
      <c r="Q58" s="33" t="s">
        <v>85</v>
      </c>
      <c r="R58" s="47" t="s">
        <v>471</v>
      </c>
      <c r="S58" s="250"/>
      <c r="T58" s="250"/>
      <c r="U58" s="250"/>
      <c r="V58" s="397"/>
      <c r="W58" s="389"/>
      <c r="X58" s="389"/>
      <c r="Y58" s="389"/>
      <c r="Z58" s="389"/>
      <c r="AA58" s="389"/>
      <c r="AB58" s="389"/>
      <c r="AC58" s="389"/>
      <c r="AD58" s="389"/>
      <c r="AE58" s="435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</row>
    <row r="59" spans="1:52" ht="18" customHeight="1" x14ac:dyDescent="0.15">
      <c r="A59" s="24" t="s">
        <v>86</v>
      </c>
      <c r="B59" s="20" t="s">
        <v>470</v>
      </c>
      <c r="C59" s="96">
        <v>286</v>
      </c>
      <c r="D59" s="93">
        <v>0</v>
      </c>
      <c r="E59" s="92">
        <v>0</v>
      </c>
      <c r="F59" s="243">
        <v>5294</v>
      </c>
      <c r="G59" s="581" t="s">
        <v>444</v>
      </c>
      <c r="H59" s="582"/>
      <c r="I59" s="165">
        <v>9069</v>
      </c>
      <c r="J59" s="164">
        <v>7907</v>
      </c>
      <c r="K59" s="140">
        <f t="shared" si="11"/>
        <v>16976</v>
      </c>
      <c r="L59" s="166" t="s">
        <v>491</v>
      </c>
      <c r="M59" s="163">
        <v>0</v>
      </c>
      <c r="N59" s="194">
        <f t="shared" si="12"/>
        <v>16976</v>
      </c>
      <c r="P59" s="78"/>
      <c r="Q59" s="33" t="s">
        <v>86</v>
      </c>
      <c r="R59" s="47" t="s">
        <v>470</v>
      </c>
      <c r="S59" s="250"/>
      <c r="T59" s="250"/>
      <c r="U59" s="250"/>
      <c r="V59" s="397"/>
      <c r="W59" s="389"/>
      <c r="X59" s="389"/>
      <c r="Y59" s="389"/>
      <c r="Z59" s="389"/>
      <c r="AA59" s="389"/>
      <c r="AB59" s="389"/>
      <c r="AC59" s="389"/>
      <c r="AD59" s="389"/>
      <c r="AE59" s="435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</row>
    <row r="60" spans="1:52" ht="18" customHeight="1" x14ac:dyDescent="0.15">
      <c r="A60" s="24" t="s">
        <v>87</v>
      </c>
      <c r="B60" s="20" t="s">
        <v>469</v>
      </c>
      <c r="C60" s="96">
        <v>283</v>
      </c>
      <c r="D60" s="93">
        <v>0</v>
      </c>
      <c r="E60" s="92">
        <v>0</v>
      </c>
      <c r="F60" s="243">
        <v>11918</v>
      </c>
      <c r="G60" s="581" t="s">
        <v>444</v>
      </c>
      <c r="H60" s="582"/>
      <c r="I60" s="165">
        <v>20163</v>
      </c>
      <c r="J60" s="164">
        <v>13957</v>
      </c>
      <c r="K60" s="140">
        <f t="shared" si="11"/>
        <v>34120</v>
      </c>
      <c r="L60" s="166" t="s">
        <v>491</v>
      </c>
      <c r="M60" s="163">
        <v>0</v>
      </c>
      <c r="N60" s="194">
        <f t="shared" si="12"/>
        <v>34120</v>
      </c>
      <c r="P60" s="78"/>
      <c r="Q60" s="33" t="s">
        <v>87</v>
      </c>
      <c r="R60" s="47" t="s">
        <v>469</v>
      </c>
      <c r="S60" s="250"/>
      <c r="T60" s="250"/>
      <c r="U60" s="250"/>
      <c r="V60" s="397"/>
      <c r="W60" s="389"/>
      <c r="X60" s="389"/>
      <c r="Y60" s="389"/>
      <c r="Z60" s="389"/>
      <c r="AA60" s="389"/>
      <c r="AB60" s="389"/>
      <c r="AC60" s="389"/>
      <c r="AD60" s="389"/>
      <c r="AE60" s="435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</row>
    <row r="61" spans="1:52" ht="18" customHeight="1" x14ac:dyDescent="0.15">
      <c r="A61" s="24" t="s">
        <v>88</v>
      </c>
      <c r="B61" s="20" t="s">
        <v>468</v>
      </c>
      <c r="C61" s="96">
        <v>284</v>
      </c>
      <c r="D61" s="93">
        <v>0</v>
      </c>
      <c r="E61" s="92">
        <v>0</v>
      </c>
      <c r="F61" s="243">
        <v>1581</v>
      </c>
      <c r="G61" s="581" t="s">
        <v>444</v>
      </c>
      <c r="H61" s="582"/>
      <c r="I61" s="165">
        <v>2422</v>
      </c>
      <c r="J61" s="164">
        <v>2393</v>
      </c>
      <c r="K61" s="140">
        <f t="shared" si="11"/>
        <v>4815</v>
      </c>
      <c r="L61" s="166" t="s">
        <v>491</v>
      </c>
      <c r="M61" s="163">
        <v>0</v>
      </c>
      <c r="N61" s="194">
        <f t="shared" si="12"/>
        <v>4815</v>
      </c>
      <c r="P61" s="78"/>
      <c r="Q61" s="33" t="s">
        <v>88</v>
      </c>
      <c r="R61" s="47" t="s">
        <v>468</v>
      </c>
      <c r="S61" s="250"/>
      <c r="T61" s="250"/>
      <c r="U61" s="250"/>
      <c r="V61" s="397"/>
      <c r="W61" s="389"/>
      <c r="X61" s="389"/>
      <c r="Y61" s="389"/>
      <c r="Z61" s="389"/>
      <c r="AA61" s="389"/>
      <c r="AB61" s="389"/>
      <c r="AC61" s="389"/>
      <c r="AD61" s="389"/>
      <c r="AE61" s="435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</row>
    <row r="62" spans="1:52" s="14" customFormat="1" ht="18" customHeight="1" x14ac:dyDescent="0.15">
      <c r="A62" s="503" t="s">
        <v>535</v>
      </c>
      <c r="B62" s="36" t="s">
        <v>89</v>
      </c>
      <c r="C62" s="238"/>
      <c r="D62" s="237"/>
      <c r="E62" s="236"/>
      <c r="F62" s="249">
        <f t="shared" ref="F62:N62" si="13">SUM(F63:F66)</f>
        <v>485364</v>
      </c>
      <c r="G62" s="238">
        <f t="shared" si="13"/>
        <v>47694</v>
      </c>
      <c r="H62" s="236">
        <f t="shared" si="13"/>
        <v>5369</v>
      </c>
      <c r="I62" s="238">
        <f t="shared" si="13"/>
        <v>411611</v>
      </c>
      <c r="J62" s="248">
        <f t="shared" si="13"/>
        <v>228716</v>
      </c>
      <c r="K62" s="103">
        <f t="shared" si="13"/>
        <v>640327</v>
      </c>
      <c r="L62" s="248">
        <f t="shared" si="13"/>
        <v>16787</v>
      </c>
      <c r="M62" s="237">
        <f t="shared" si="13"/>
        <v>26797</v>
      </c>
      <c r="N62" s="176">
        <f t="shared" si="13"/>
        <v>683911</v>
      </c>
      <c r="P62" s="235"/>
      <c r="Q62" s="412">
        <v>4</v>
      </c>
      <c r="R62" s="408" t="s">
        <v>89</v>
      </c>
      <c r="S62" s="235"/>
      <c r="T62" s="235"/>
      <c r="U62" s="235"/>
      <c r="V62" s="482">
        <f t="shared" ref="V62:AD62" si="14">F62</f>
        <v>485364</v>
      </c>
      <c r="W62" s="464">
        <f t="shared" si="14"/>
        <v>47694</v>
      </c>
      <c r="X62" s="464">
        <f t="shared" si="14"/>
        <v>5369</v>
      </c>
      <c r="Y62" s="464">
        <f t="shared" si="14"/>
        <v>411611</v>
      </c>
      <c r="Z62" s="464">
        <f t="shared" si="14"/>
        <v>228716</v>
      </c>
      <c r="AA62" s="464">
        <f t="shared" si="14"/>
        <v>640327</v>
      </c>
      <c r="AB62" s="464">
        <f t="shared" si="14"/>
        <v>16787</v>
      </c>
      <c r="AC62" s="464">
        <f t="shared" si="14"/>
        <v>26797</v>
      </c>
      <c r="AD62" s="464">
        <f t="shared" si="14"/>
        <v>683911</v>
      </c>
      <c r="AE62" s="439"/>
      <c r="AF62" s="235"/>
      <c r="AG62" s="235"/>
      <c r="AH62" s="235"/>
      <c r="AI62" s="235"/>
      <c r="AJ62" s="235"/>
      <c r="AK62" s="235"/>
      <c r="AL62" s="235"/>
      <c r="AM62" s="235"/>
      <c r="AN62" s="235"/>
      <c r="AO62" s="235"/>
      <c r="AP62" s="235"/>
      <c r="AQ62" s="235"/>
      <c r="AR62" s="235"/>
      <c r="AS62" s="235"/>
      <c r="AT62" s="235"/>
      <c r="AU62" s="235"/>
      <c r="AV62" s="235"/>
      <c r="AW62" s="235"/>
      <c r="AX62" s="235"/>
      <c r="AY62" s="235"/>
      <c r="AZ62" s="235"/>
    </row>
    <row r="63" spans="1:52" ht="18" customHeight="1" x14ac:dyDescent="0.15">
      <c r="A63" s="37" t="s">
        <v>90</v>
      </c>
      <c r="B63" s="161" t="s">
        <v>91</v>
      </c>
      <c r="C63" s="197">
        <v>295</v>
      </c>
      <c r="D63" s="198">
        <v>0</v>
      </c>
      <c r="E63" s="199">
        <v>0</v>
      </c>
      <c r="F63" s="357">
        <v>209232</v>
      </c>
      <c r="G63" s="197">
        <v>26305</v>
      </c>
      <c r="H63" s="199">
        <v>2630</v>
      </c>
      <c r="I63" s="197">
        <v>168132</v>
      </c>
      <c r="J63" s="202">
        <v>87116</v>
      </c>
      <c r="K63" s="244">
        <f>+I63+J63</f>
        <v>255248</v>
      </c>
      <c r="L63" s="202">
        <v>16787</v>
      </c>
      <c r="M63" s="198">
        <v>14749</v>
      </c>
      <c r="N63" s="336">
        <f>+I63+J63+L63+M63</f>
        <v>286784</v>
      </c>
      <c r="P63" s="78"/>
      <c r="Q63" s="409" t="s">
        <v>90</v>
      </c>
      <c r="R63" s="413" t="s">
        <v>91</v>
      </c>
      <c r="S63" s="293"/>
      <c r="T63" s="293"/>
      <c r="U63" s="293"/>
      <c r="V63" s="397"/>
      <c r="W63" s="389"/>
      <c r="X63" s="389"/>
      <c r="Y63" s="389"/>
      <c r="Z63" s="389"/>
      <c r="AA63" s="389"/>
      <c r="AB63" s="389"/>
      <c r="AC63" s="389"/>
      <c r="AD63" s="389"/>
      <c r="AE63" s="435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</row>
    <row r="64" spans="1:52" ht="18" customHeight="1" x14ac:dyDescent="0.15">
      <c r="A64" s="37" t="s">
        <v>92</v>
      </c>
      <c r="B64" s="161" t="s">
        <v>93</v>
      </c>
      <c r="C64" s="110">
        <v>296</v>
      </c>
      <c r="D64" s="109">
        <v>0</v>
      </c>
      <c r="E64" s="108">
        <v>0</v>
      </c>
      <c r="F64" s="201">
        <v>107006</v>
      </c>
      <c r="G64" s="167">
        <v>8533</v>
      </c>
      <c r="H64" s="157">
        <v>931</v>
      </c>
      <c r="I64" s="167">
        <v>93970</v>
      </c>
      <c r="J64" s="166">
        <v>41316</v>
      </c>
      <c r="K64" s="140">
        <f>+I64+J64</f>
        <v>135286</v>
      </c>
      <c r="L64" s="166" t="s">
        <v>491</v>
      </c>
      <c r="M64" s="140">
        <v>5045</v>
      </c>
      <c r="N64" s="194">
        <f>SUM(I64:M64)-K64</f>
        <v>140331</v>
      </c>
      <c r="P64" s="78"/>
      <c r="Q64" s="409" t="s">
        <v>92</v>
      </c>
      <c r="R64" s="413" t="s">
        <v>93</v>
      </c>
      <c r="S64" s="293"/>
      <c r="T64" s="293"/>
      <c r="U64" s="293"/>
      <c r="V64" s="397"/>
      <c r="W64" s="389"/>
      <c r="X64" s="389"/>
      <c r="Y64" s="389"/>
      <c r="Z64" s="389"/>
      <c r="AA64" s="389"/>
      <c r="AB64" s="389"/>
      <c r="AC64" s="389"/>
      <c r="AD64" s="389"/>
      <c r="AE64" s="435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</row>
    <row r="65" spans="1:52" ht="18" customHeight="1" x14ac:dyDescent="0.15">
      <c r="A65" s="37" t="s">
        <v>94</v>
      </c>
      <c r="B65" s="161" t="s">
        <v>95</v>
      </c>
      <c r="C65" s="110">
        <v>296</v>
      </c>
      <c r="D65" s="109">
        <v>0</v>
      </c>
      <c r="E65" s="108">
        <v>0</v>
      </c>
      <c r="F65" s="201">
        <v>37053</v>
      </c>
      <c r="G65" s="167">
        <v>2447</v>
      </c>
      <c r="H65" s="157">
        <v>352</v>
      </c>
      <c r="I65" s="167">
        <v>25949</v>
      </c>
      <c r="J65" s="166">
        <v>18064</v>
      </c>
      <c r="K65" s="140">
        <f>+I65+J65</f>
        <v>44013</v>
      </c>
      <c r="L65" s="166" t="s">
        <v>491</v>
      </c>
      <c r="M65" s="140">
        <v>4217</v>
      </c>
      <c r="N65" s="194">
        <f>SUM(I65:M65)-K65</f>
        <v>48230</v>
      </c>
      <c r="P65" s="78"/>
      <c r="Q65" s="409" t="s">
        <v>94</v>
      </c>
      <c r="R65" s="413" t="s">
        <v>95</v>
      </c>
      <c r="S65" s="293"/>
      <c r="T65" s="293"/>
      <c r="U65" s="293"/>
      <c r="V65" s="397"/>
      <c r="W65" s="389"/>
      <c r="X65" s="389"/>
      <c r="Y65" s="389"/>
      <c r="Z65" s="389"/>
      <c r="AA65" s="389"/>
      <c r="AB65" s="389"/>
      <c r="AC65" s="389"/>
      <c r="AD65" s="389"/>
      <c r="AE65" s="435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</row>
    <row r="66" spans="1:52" ht="18" customHeight="1" x14ac:dyDescent="0.15">
      <c r="A66" s="37" t="s">
        <v>96</v>
      </c>
      <c r="B66" s="161" t="s">
        <v>97</v>
      </c>
      <c r="C66" s="110">
        <v>296</v>
      </c>
      <c r="D66" s="109">
        <v>0</v>
      </c>
      <c r="E66" s="108">
        <v>0</v>
      </c>
      <c r="F66" s="189">
        <v>132073</v>
      </c>
      <c r="G66" s="167">
        <v>10409</v>
      </c>
      <c r="H66" s="157">
        <v>1456</v>
      </c>
      <c r="I66" s="167">
        <v>123560</v>
      </c>
      <c r="J66" s="166">
        <v>82220</v>
      </c>
      <c r="K66" s="140">
        <f>+I66+J66</f>
        <v>205780</v>
      </c>
      <c r="L66" s="166" t="s">
        <v>491</v>
      </c>
      <c r="M66" s="140">
        <v>2786</v>
      </c>
      <c r="N66" s="194">
        <f>SUM(I66:M66)-K66</f>
        <v>208566</v>
      </c>
      <c r="P66" s="78"/>
      <c r="Q66" s="409" t="s">
        <v>96</v>
      </c>
      <c r="R66" s="413" t="s">
        <v>97</v>
      </c>
      <c r="S66" s="293"/>
      <c r="T66" s="293"/>
      <c r="U66" s="293"/>
      <c r="V66" s="397"/>
      <c r="W66" s="389"/>
      <c r="X66" s="389"/>
      <c r="Y66" s="389"/>
      <c r="Z66" s="389"/>
      <c r="AA66" s="389"/>
      <c r="AB66" s="389"/>
      <c r="AC66" s="389"/>
      <c r="AD66" s="389"/>
      <c r="AE66" s="435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</row>
    <row r="67" spans="1:52" s="14" customFormat="1" ht="18" customHeight="1" x14ac:dyDescent="0.15">
      <c r="A67" s="45" t="s">
        <v>536</v>
      </c>
      <c r="B67" s="38" t="s">
        <v>98</v>
      </c>
      <c r="C67" s="120"/>
      <c r="D67" s="119"/>
      <c r="E67" s="118"/>
      <c r="F67" s="356" t="s">
        <v>423</v>
      </c>
      <c r="G67" s="177">
        <f>SUM(G68:G71)</f>
        <v>66470</v>
      </c>
      <c r="H67" s="91">
        <f>SUM(H68:H71)</f>
        <v>3832</v>
      </c>
      <c r="I67" s="177">
        <f>SUM(I68:I71)</f>
        <v>261108</v>
      </c>
      <c r="J67" s="221">
        <f>SUM(J68:J71)</f>
        <v>190277</v>
      </c>
      <c r="K67" s="103">
        <f>SUM(K68:K71)</f>
        <v>451385</v>
      </c>
      <c r="L67" s="221" t="s">
        <v>490</v>
      </c>
      <c r="M67" s="103">
        <f>SUM(M68:M71)</f>
        <v>2444</v>
      </c>
      <c r="N67" s="176">
        <f>SUM(N68:N71)</f>
        <v>453829</v>
      </c>
      <c r="P67" s="235"/>
      <c r="Q67" s="60">
        <v>5</v>
      </c>
      <c r="R67" s="411" t="s">
        <v>98</v>
      </c>
      <c r="S67" s="232"/>
      <c r="T67" s="232"/>
      <c r="U67" s="232"/>
      <c r="V67" s="482" t="str">
        <f t="shared" ref="V67:AD67" si="15">F67</f>
        <v>-</v>
      </c>
      <c r="W67" s="464">
        <f t="shared" si="15"/>
        <v>66470</v>
      </c>
      <c r="X67" s="464">
        <f t="shared" si="15"/>
        <v>3832</v>
      </c>
      <c r="Y67" s="464">
        <f t="shared" si="15"/>
        <v>261108</v>
      </c>
      <c r="Z67" s="464">
        <f t="shared" si="15"/>
        <v>190277</v>
      </c>
      <c r="AA67" s="464">
        <f t="shared" si="15"/>
        <v>451385</v>
      </c>
      <c r="AB67" s="464" t="str">
        <f t="shared" si="15"/>
        <v>／</v>
      </c>
      <c r="AC67" s="464">
        <f t="shared" si="15"/>
        <v>2444</v>
      </c>
      <c r="AD67" s="464">
        <f t="shared" si="15"/>
        <v>453829</v>
      </c>
      <c r="AE67" s="439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</row>
    <row r="68" spans="1:52" s="7" customFormat="1" ht="18" customHeight="1" x14ac:dyDescent="0.15">
      <c r="A68" s="39" t="s">
        <v>99</v>
      </c>
      <c r="B68" s="40" t="s">
        <v>403</v>
      </c>
      <c r="C68" s="197">
        <v>302</v>
      </c>
      <c r="D68" s="64">
        <v>0</v>
      </c>
      <c r="E68" s="199">
        <v>0</v>
      </c>
      <c r="F68" s="315" t="s">
        <v>482</v>
      </c>
      <c r="G68" s="246">
        <v>16616</v>
      </c>
      <c r="H68" s="313">
        <v>521</v>
      </c>
      <c r="I68" s="246">
        <v>22509</v>
      </c>
      <c r="J68" s="245">
        <v>10444</v>
      </c>
      <c r="K68" s="140">
        <f>+I68+J68</f>
        <v>32953</v>
      </c>
      <c r="L68" s="245" t="s">
        <v>491</v>
      </c>
      <c r="M68" s="244">
        <v>0</v>
      </c>
      <c r="N68" s="194">
        <f>SUM(I68:M68)-K68</f>
        <v>32953</v>
      </c>
      <c r="P68" s="293"/>
      <c r="Q68" s="39" t="s">
        <v>99</v>
      </c>
      <c r="R68" s="40" t="s">
        <v>403</v>
      </c>
      <c r="S68" s="294"/>
      <c r="T68" s="294"/>
      <c r="U68" s="294"/>
      <c r="V68" s="397"/>
      <c r="W68" s="389"/>
      <c r="X68" s="389"/>
      <c r="Y68" s="389"/>
      <c r="Z68" s="389"/>
      <c r="AA68" s="389"/>
      <c r="AB68" s="389"/>
      <c r="AC68" s="389"/>
      <c r="AD68" s="389"/>
      <c r="AE68" s="438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</row>
    <row r="69" spans="1:52" s="7" customFormat="1" ht="18" customHeight="1" x14ac:dyDescent="0.15">
      <c r="A69" s="39" t="s">
        <v>100</v>
      </c>
      <c r="B69" s="40" t="s">
        <v>104</v>
      </c>
      <c r="C69" s="110">
        <v>354</v>
      </c>
      <c r="D69" s="64">
        <v>0</v>
      </c>
      <c r="E69" s="108">
        <v>0</v>
      </c>
      <c r="F69" s="315">
        <v>374238</v>
      </c>
      <c r="G69" s="315">
        <v>44791</v>
      </c>
      <c r="H69" s="313">
        <v>2577</v>
      </c>
      <c r="I69" s="167">
        <v>184348</v>
      </c>
      <c r="J69" s="166">
        <v>122178</v>
      </c>
      <c r="K69" s="140">
        <f>+I69+J69</f>
        <v>306526</v>
      </c>
      <c r="L69" s="245" t="s">
        <v>491</v>
      </c>
      <c r="M69" s="140">
        <v>2444</v>
      </c>
      <c r="N69" s="194">
        <f>SUM(I69:M69)-K69</f>
        <v>308970</v>
      </c>
      <c r="P69" s="293"/>
      <c r="Q69" s="39" t="s">
        <v>100</v>
      </c>
      <c r="R69" s="40" t="s">
        <v>104</v>
      </c>
      <c r="S69" s="294"/>
      <c r="T69" s="294"/>
      <c r="U69" s="294"/>
      <c r="V69" s="397"/>
      <c r="W69" s="389"/>
      <c r="X69" s="389"/>
      <c r="Y69" s="389"/>
      <c r="Z69" s="389"/>
      <c r="AA69" s="389"/>
      <c r="AB69" s="389"/>
      <c r="AC69" s="389"/>
      <c r="AD69" s="389"/>
      <c r="AE69" s="438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</row>
    <row r="70" spans="1:52" s="7" customFormat="1" ht="18" customHeight="1" x14ac:dyDescent="0.15">
      <c r="A70" s="41" t="s">
        <v>101</v>
      </c>
      <c r="B70" s="42" t="s">
        <v>404</v>
      </c>
      <c r="C70" s="160">
        <v>302</v>
      </c>
      <c r="D70" s="64">
        <v>0</v>
      </c>
      <c r="E70" s="159">
        <v>0</v>
      </c>
      <c r="F70" s="315" t="s">
        <v>482</v>
      </c>
      <c r="G70" s="315">
        <v>2639</v>
      </c>
      <c r="H70" s="313">
        <v>188</v>
      </c>
      <c r="I70" s="355">
        <v>8621</v>
      </c>
      <c r="J70" s="354">
        <v>6267</v>
      </c>
      <c r="K70" s="140">
        <f>+I70+J70</f>
        <v>14888</v>
      </c>
      <c r="L70" s="245" t="s">
        <v>491</v>
      </c>
      <c r="M70" s="353">
        <v>0</v>
      </c>
      <c r="N70" s="194">
        <f>SUM(I70:M70)-K70</f>
        <v>14888</v>
      </c>
      <c r="P70" s="293"/>
      <c r="Q70" s="46" t="s">
        <v>101</v>
      </c>
      <c r="R70" s="34" t="s">
        <v>404</v>
      </c>
      <c r="S70" s="294"/>
      <c r="T70" s="294"/>
      <c r="U70" s="294"/>
      <c r="V70" s="397"/>
      <c r="W70" s="389"/>
      <c r="X70" s="389"/>
      <c r="Y70" s="389"/>
      <c r="Z70" s="389"/>
      <c r="AA70" s="389"/>
      <c r="AB70" s="389"/>
      <c r="AC70" s="389"/>
      <c r="AD70" s="389"/>
      <c r="AE70" s="438"/>
      <c r="AF70" s="293"/>
      <c r="AG70" s="293"/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93"/>
      <c r="AZ70" s="293"/>
    </row>
    <row r="71" spans="1:52" s="7" customFormat="1" ht="18" customHeight="1" x14ac:dyDescent="0.15">
      <c r="A71" s="39" t="s">
        <v>467</v>
      </c>
      <c r="B71" s="42" t="s">
        <v>405</v>
      </c>
      <c r="C71" s="160">
        <v>354</v>
      </c>
      <c r="D71" s="64">
        <v>0</v>
      </c>
      <c r="E71" s="159">
        <v>0</v>
      </c>
      <c r="F71" s="316" t="s">
        <v>482</v>
      </c>
      <c r="G71" s="315">
        <v>2424</v>
      </c>
      <c r="H71" s="94">
        <v>546</v>
      </c>
      <c r="I71" s="355">
        <v>45630</v>
      </c>
      <c r="J71" s="354">
        <v>51388</v>
      </c>
      <c r="K71" s="140">
        <f>+I71+J71</f>
        <v>97018</v>
      </c>
      <c r="L71" s="245" t="s">
        <v>491</v>
      </c>
      <c r="M71" s="353">
        <v>0</v>
      </c>
      <c r="N71" s="194">
        <f>SUM(I71:M71)-K71</f>
        <v>97018</v>
      </c>
      <c r="P71" s="293"/>
      <c r="Q71" s="39" t="s">
        <v>467</v>
      </c>
      <c r="R71" s="34" t="s">
        <v>405</v>
      </c>
      <c r="S71" s="294"/>
      <c r="T71" s="294"/>
      <c r="U71" s="294"/>
      <c r="V71" s="397"/>
      <c r="W71" s="389"/>
      <c r="X71" s="389"/>
      <c r="Y71" s="389"/>
      <c r="Z71" s="389"/>
      <c r="AA71" s="389"/>
      <c r="AB71" s="389"/>
      <c r="AC71" s="389"/>
      <c r="AD71" s="389"/>
      <c r="AE71" s="438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</row>
    <row r="72" spans="1:52" s="18" customFormat="1" ht="18" customHeight="1" x14ac:dyDescent="0.15">
      <c r="A72" s="504" t="s">
        <v>537</v>
      </c>
      <c r="B72" s="36" t="s">
        <v>102</v>
      </c>
      <c r="C72" s="197"/>
      <c r="D72" s="198"/>
      <c r="E72" s="199"/>
      <c r="F72" s="224">
        <f>SUM(F73:F75)</f>
        <v>440049</v>
      </c>
      <c r="G72" s="177">
        <v>100992</v>
      </c>
      <c r="H72" s="225">
        <v>7547</v>
      </c>
      <c r="I72" s="177">
        <f>SUM(I73:I75)</f>
        <v>575908</v>
      </c>
      <c r="J72" s="221">
        <f>SUM(J73:J75)</f>
        <v>266223</v>
      </c>
      <c r="K72" s="103">
        <f>SUM(K73:K75)</f>
        <v>842131</v>
      </c>
      <c r="L72" s="221" t="s">
        <v>490</v>
      </c>
      <c r="M72" s="103">
        <f>SUM(M73:M75)</f>
        <v>69093</v>
      </c>
      <c r="N72" s="176">
        <f>SUM(N73:N75)</f>
        <v>911224</v>
      </c>
      <c r="P72" s="281"/>
      <c r="Q72" s="414">
        <v>6</v>
      </c>
      <c r="R72" s="408" t="s">
        <v>102</v>
      </c>
      <c r="S72" s="235"/>
      <c r="T72" s="235"/>
      <c r="U72" s="235"/>
      <c r="V72" s="484">
        <f t="shared" ref="V72:AD72" si="16">F72</f>
        <v>440049</v>
      </c>
      <c r="W72" s="466">
        <f t="shared" si="16"/>
        <v>100992</v>
      </c>
      <c r="X72" s="466">
        <f t="shared" si="16"/>
        <v>7547</v>
      </c>
      <c r="Y72" s="466">
        <f t="shared" si="16"/>
        <v>575908</v>
      </c>
      <c r="Z72" s="466">
        <f t="shared" si="16"/>
        <v>266223</v>
      </c>
      <c r="AA72" s="466">
        <f t="shared" si="16"/>
        <v>842131</v>
      </c>
      <c r="AB72" s="466" t="str">
        <f t="shared" si="16"/>
        <v>／</v>
      </c>
      <c r="AC72" s="466">
        <f t="shared" si="16"/>
        <v>69093</v>
      </c>
      <c r="AD72" s="466">
        <f t="shared" si="16"/>
        <v>911224</v>
      </c>
      <c r="AE72" s="440"/>
      <c r="AF72" s="281"/>
      <c r="AG72" s="281"/>
      <c r="AH72" s="281"/>
      <c r="AI72" s="281"/>
      <c r="AJ72" s="281"/>
      <c r="AK72" s="281"/>
      <c r="AL72" s="281"/>
      <c r="AM72" s="281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</row>
    <row r="73" spans="1:52" s="80" customFormat="1" ht="18" customHeight="1" x14ac:dyDescent="0.15">
      <c r="A73" s="43" t="s">
        <v>103</v>
      </c>
      <c r="B73" s="27" t="s">
        <v>104</v>
      </c>
      <c r="C73" s="96">
        <v>352</v>
      </c>
      <c r="D73" s="93">
        <v>0</v>
      </c>
      <c r="E73" s="92">
        <v>0</v>
      </c>
      <c r="F73" s="203">
        <v>203659</v>
      </c>
      <c r="G73" s="167" t="s">
        <v>18</v>
      </c>
      <c r="H73" s="157" t="s">
        <v>18</v>
      </c>
      <c r="I73" s="246">
        <v>343448</v>
      </c>
      <c r="J73" s="245">
        <v>141272</v>
      </c>
      <c r="K73" s="140">
        <f>+I73+J73</f>
        <v>484720</v>
      </c>
      <c r="L73" s="166" t="s">
        <v>491</v>
      </c>
      <c r="M73" s="244">
        <v>69045</v>
      </c>
      <c r="N73" s="194">
        <f>SUM(I73:M73)-K73</f>
        <v>553765</v>
      </c>
      <c r="P73" s="233"/>
      <c r="Q73" s="415" t="s">
        <v>103</v>
      </c>
      <c r="R73" s="406" t="s">
        <v>104</v>
      </c>
      <c r="S73" s="78"/>
      <c r="T73" s="78"/>
      <c r="U73" s="78"/>
      <c r="V73" s="485"/>
      <c r="W73" s="467"/>
      <c r="X73" s="467"/>
      <c r="Y73" s="467"/>
      <c r="Z73" s="467"/>
      <c r="AA73" s="467"/>
      <c r="AB73" s="467"/>
      <c r="AC73" s="467"/>
      <c r="AD73" s="467"/>
      <c r="AE73" s="441"/>
      <c r="AF73" s="233"/>
      <c r="AG73" s="233"/>
      <c r="AH73" s="233"/>
      <c r="AI73" s="233"/>
      <c r="AJ73" s="233"/>
      <c r="AK73" s="233"/>
      <c r="AL73" s="233"/>
      <c r="AM73" s="233"/>
      <c r="AN73" s="233"/>
      <c r="AO73" s="233"/>
      <c r="AP73" s="233"/>
      <c r="AQ73" s="233"/>
      <c r="AR73" s="233"/>
      <c r="AS73" s="233"/>
      <c r="AT73" s="233"/>
      <c r="AU73" s="233"/>
      <c r="AV73" s="233"/>
      <c r="AW73" s="233"/>
      <c r="AX73" s="233"/>
      <c r="AY73" s="233"/>
      <c r="AZ73" s="233"/>
    </row>
    <row r="74" spans="1:52" ht="18" customHeight="1" x14ac:dyDescent="0.15">
      <c r="A74" s="43" t="s">
        <v>105</v>
      </c>
      <c r="B74" s="27" t="s">
        <v>106</v>
      </c>
      <c r="C74" s="96">
        <v>355</v>
      </c>
      <c r="D74" s="93">
        <v>0</v>
      </c>
      <c r="E74" s="92">
        <v>0</v>
      </c>
      <c r="F74" s="201">
        <v>94089</v>
      </c>
      <c r="G74" s="167" t="s">
        <v>18</v>
      </c>
      <c r="H74" s="157" t="s">
        <v>18</v>
      </c>
      <c r="I74" s="167">
        <v>112127</v>
      </c>
      <c r="J74" s="166">
        <v>48445</v>
      </c>
      <c r="K74" s="140">
        <f>+I74+J74</f>
        <v>160572</v>
      </c>
      <c r="L74" s="166" t="s">
        <v>491</v>
      </c>
      <c r="M74" s="140">
        <v>0</v>
      </c>
      <c r="N74" s="194">
        <f>SUM(I74:M74)-K74</f>
        <v>160572</v>
      </c>
      <c r="P74" s="78"/>
      <c r="Q74" s="415" t="s">
        <v>105</v>
      </c>
      <c r="R74" s="406" t="s">
        <v>106</v>
      </c>
      <c r="S74" s="78"/>
      <c r="T74" s="78"/>
      <c r="U74" s="78"/>
      <c r="V74" s="397"/>
      <c r="W74" s="389"/>
      <c r="X74" s="389"/>
      <c r="Y74" s="389"/>
      <c r="Z74" s="389"/>
      <c r="AA74" s="389"/>
      <c r="AB74" s="389"/>
      <c r="AC74" s="389"/>
      <c r="AD74" s="389"/>
      <c r="AE74" s="435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</row>
    <row r="75" spans="1:52" ht="18" customHeight="1" x14ac:dyDescent="0.15">
      <c r="A75" s="44" t="s">
        <v>107</v>
      </c>
      <c r="B75" s="27" t="s">
        <v>108</v>
      </c>
      <c r="C75" s="343">
        <v>355</v>
      </c>
      <c r="D75" s="342">
        <v>0</v>
      </c>
      <c r="E75" s="341">
        <v>0</v>
      </c>
      <c r="F75" s="201">
        <v>142301</v>
      </c>
      <c r="G75" s="167" t="s">
        <v>18</v>
      </c>
      <c r="H75" s="157" t="s">
        <v>18</v>
      </c>
      <c r="I75" s="167">
        <v>120333</v>
      </c>
      <c r="J75" s="166">
        <v>76506</v>
      </c>
      <c r="K75" s="140">
        <f>+I75+J75</f>
        <v>196839</v>
      </c>
      <c r="L75" s="166" t="s">
        <v>491</v>
      </c>
      <c r="M75" s="140">
        <v>48</v>
      </c>
      <c r="N75" s="194">
        <f>SUM(I75:M75)-K75</f>
        <v>196887</v>
      </c>
      <c r="P75" s="78"/>
      <c r="Q75" s="62" t="s">
        <v>107</v>
      </c>
      <c r="R75" s="406" t="s">
        <v>108</v>
      </c>
      <c r="S75" s="78"/>
      <c r="T75" s="78"/>
      <c r="U75" s="78"/>
      <c r="V75" s="397"/>
      <c r="W75" s="389"/>
      <c r="X75" s="389"/>
      <c r="Y75" s="389"/>
      <c r="Z75" s="389"/>
      <c r="AA75" s="389"/>
      <c r="AB75" s="389"/>
      <c r="AC75" s="389"/>
      <c r="AD75" s="389"/>
      <c r="AE75" s="435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</row>
    <row r="76" spans="1:52" s="14" customFormat="1" ht="18" customHeight="1" x14ac:dyDescent="0.15">
      <c r="A76" s="45" t="s">
        <v>538</v>
      </c>
      <c r="B76" s="38" t="s">
        <v>109</v>
      </c>
      <c r="C76" s="96"/>
      <c r="D76" s="93"/>
      <c r="E76" s="92"/>
      <c r="F76" s="230">
        <f t="shared" ref="F76:K76" si="17">SUM(F77:F80)</f>
        <v>283024</v>
      </c>
      <c r="G76" s="229">
        <f t="shared" si="17"/>
        <v>55069</v>
      </c>
      <c r="H76" s="231">
        <f t="shared" si="17"/>
        <v>6120</v>
      </c>
      <c r="I76" s="229">
        <f t="shared" si="17"/>
        <v>298352</v>
      </c>
      <c r="J76" s="228">
        <f t="shared" si="17"/>
        <v>163865</v>
      </c>
      <c r="K76" s="227">
        <f t="shared" si="17"/>
        <v>462217</v>
      </c>
      <c r="L76" s="221" t="s">
        <v>490</v>
      </c>
      <c r="M76" s="227">
        <f>SUM(M77:M80)</f>
        <v>20028</v>
      </c>
      <c r="N76" s="272">
        <f>SUM(N77:N80)</f>
        <v>482245</v>
      </c>
      <c r="P76" s="235"/>
      <c r="Q76" s="416">
        <v>7</v>
      </c>
      <c r="R76" s="411" t="s">
        <v>109</v>
      </c>
      <c r="S76" s="232"/>
      <c r="T76" s="232"/>
      <c r="U76" s="232"/>
      <c r="V76" s="482">
        <f t="shared" ref="V76:AD76" si="18">F76</f>
        <v>283024</v>
      </c>
      <c r="W76" s="464">
        <f t="shared" si="18"/>
        <v>55069</v>
      </c>
      <c r="X76" s="464">
        <f t="shared" si="18"/>
        <v>6120</v>
      </c>
      <c r="Y76" s="464">
        <f t="shared" si="18"/>
        <v>298352</v>
      </c>
      <c r="Z76" s="464">
        <f t="shared" si="18"/>
        <v>163865</v>
      </c>
      <c r="AA76" s="464">
        <f t="shared" si="18"/>
        <v>462217</v>
      </c>
      <c r="AB76" s="464" t="str">
        <f t="shared" si="18"/>
        <v>／</v>
      </c>
      <c r="AC76" s="464">
        <f t="shared" si="18"/>
        <v>20028</v>
      </c>
      <c r="AD76" s="464">
        <f t="shared" si="18"/>
        <v>482245</v>
      </c>
      <c r="AE76" s="439"/>
      <c r="AF76" s="235"/>
      <c r="AG76" s="235"/>
      <c r="AH76" s="235"/>
      <c r="AI76" s="235"/>
      <c r="AJ76" s="235"/>
      <c r="AK76" s="235"/>
      <c r="AL76" s="235"/>
      <c r="AM76" s="235"/>
      <c r="AN76" s="235"/>
      <c r="AO76" s="235"/>
      <c r="AP76" s="235"/>
      <c r="AQ76" s="235"/>
      <c r="AR76" s="235"/>
      <c r="AS76" s="235"/>
      <c r="AT76" s="235"/>
      <c r="AU76" s="235"/>
      <c r="AV76" s="235"/>
      <c r="AW76" s="235"/>
      <c r="AX76" s="235"/>
      <c r="AY76" s="235"/>
      <c r="AZ76" s="235"/>
    </row>
    <row r="77" spans="1:52" ht="18" customHeight="1" x14ac:dyDescent="0.15">
      <c r="A77" s="41" t="s">
        <v>110</v>
      </c>
      <c r="B77" s="20" t="s">
        <v>111</v>
      </c>
      <c r="C77" s="96">
        <v>290</v>
      </c>
      <c r="D77" s="93">
        <v>0</v>
      </c>
      <c r="E77" s="92">
        <v>0</v>
      </c>
      <c r="F77" s="201">
        <v>119369</v>
      </c>
      <c r="G77" s="167">
        <v>24782</v>
      </c>
      <c r="H77" s="157">
        <v>3635</v>
      </c>
      <c r="I77" s="167">
        <v>127265</v>
      </c>
      <c r="J77" s="166">
        <v>58834</v>
      </c>
      <c r="K77" s="140">
        <f>+I77+J77</f>
        <v>186099</v>
      </c>
      <c r="L77" s="166" t="s">
        <v>491</v>
      </c>
      <c r="M77" s="140">
        <v>8289</v>
      </c>
      <c r="N77" s="194">
        <f>SUM(I77:M77)-K77</f>
        <v>194388</v>
      </c>
      <c r="P77" s="78"/>
      <c r="Q77" s="46" t="s">
        <v>110</v>
      </c>
      <c r="R77" s="47" t="s">
        <v>111</v>
      </c>
      <c r="S77" s="250"/>
      <c r="T77" s="250"/>
      <c r="U77" s="250"/>
      <c r="V77" s="397"/>
      <c r="W77" s="389"/>
      <c r="X77" s="389"/>
      <c r="Y77" s="389"/>
      <c r="Z77" s="389"/>
      <c r="AA77" s="389"/>
      <c r="AB77" s="389"/>
      <c r="AC77" s="389"/>
      <c r="AD77" s="389"/>
      <c r="AE77" s="435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</row>
    <row r="78" spans="1:52" ht="18" customHeight="1" x14ac:dyDescent="0.15">
      <c r="A78" s="41" t="s">
        <v>112</v>
      </c>
      <c r="B78" s="20" t="s">
        <v>113</v>
      </c>
      <c r="C78" s="96">
        <v>291</v>
      </c>
      <c r="D78" s="93">
        <v>0</v>
      </c>
      <c r="E78" s="92">
        <v>0</v>
      </c>
      <c r="F78" s="201">
        <v>68058</v>
      </c>
      <c r="G78" s="167">
        <v>10365</v>
      </c>
      <c r="H78" s="157">
        <v>1193</v>
      </c>
      <c r="I78" s="167">
        <v>56765</v>
      </c>
      <c r="J78" s="166">
        <v>40724</v>
      </c>
      <c r="K78" s="140">
        <f>+I78+J78</f>
        <v>97489</v>
      </c>
      <c r="L78" s="166" t="s">
        <v>491</v>
      </c>
      <c r="M78" s="140">
        <v>7859</v>
      </c>
      <c r="N78" s="194">
        <f>SUM(I78:M78)-K78</f>
        <v>105348</v>
      </c>
      <c r="P78" s="78"/>
      <c r="Q78" s="46" t="s">
        <v>112</v>
      </c>
      <c r="R78" s="47" t="s">
        <v>113</v>
      </c>
      <c r="S78" s="250"/>
      <c r="T78" s="250"/>
      <c r="U78" s="250"/>
      <c r="V78" s="397"/>
      <c r="W78" s="389"/>
      <c r="X78" s="389"/>
      <c r="Y78" s="389"/>
      <c r="Z78" s="389"/>
      <c r="AA78" s="389"/>
      <c r="AB78" s="389"/>
      <c r="AC78" s="389"/>
      <c r="AD78" s="389"/>
      <c r="AE78" s="435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</row>
    <row r="79" spans="1:52" ht="18" customHeight="1" x14ac:dyDescent="0.15">
      <c r="A79" s="41" t="s">
        <v>114</v>
      </c>
      <c r="B79" s="20" t="s">
        <v>115</v>
      </c>
      <c r="C79" s="96">
        <v>291</v>
      </c>
      <c r="D79" s="93">
        <v>0</v>
      </c>
      <c r="E79" s="92">
        <v>0</v>
      </c>
      <c r="F79" s="201">
        <v>40930</v>
      </c>
      <c r="G79" s="167">
        <v>6271</v>
      </c>
      <c r="H79" s="157">
        <v>515</v>
      </c>
      <c r="I79" s="167">
        <v>36916</v>
      </c>
      <c r="J79" s="166">
        <v>16436</v>
      </c>
      <c r="K79" s="140">
        <f>+I79+J79</f>
        <v>53352</v>
      </c>
      <c r="L79" s="166" t="s">
        <v>491</v>
      </c>
      <c r="M79" s="140">
        <v>556</v>
      </c>
      <c r="N79" s="194">
        <f>SUM(I79:M79)-K79</f>
        <v>53908</v>
      </c>
      <c r="P79" s="78"/>
      <c r="Q79" s="46" t="s">
        <v>114</v>
      </c>
      <c r="R79" s="47" t="s">
        <v>115</v>
      </c>
      <c r="S79" s="250"/>
      <c r="T79" s="250"/>
      <c r="U79" s="250"/>
      <c r="V79" s="397"/>
      <c r="W79" s="389"/>
      <c r="X79" s="389"/>
      <c r="Y79" s="389"/>
      <c r="Z79" s="389"/>
      <c r="AA79" s="389"/>
      <c r="AB79" s="389"/>
      <c r="AC79" s="389"/>
      <c r="AD79" s="389"/>
      <c r="AE79" s="435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</row>
    <row r="80" spans="1:52" ht="18" customHeight="1" x14ac:dyDescent="0.15">
      <c r="A80" s="44" t="s">
        <v>116</v>
      </c>
      <c r="B80" s="20" t="s">
        <v>117</v>
      </c>
      <c r="C80" s="197">
        <v>291</v>
      </c>
      <c r="D80" s="198">
        <v>0</v>
      </c>
      <c r="E80" s="92">
        <v>0</v>
      </c>
      <c r="F80" s="201">
        <v>54667</v>
      </c>
      <c r="G80" s="167">
        <v>13651</v>
      </c>
      <c r="H80" s="157">
        <v>777</v>
      </c>
      <c r="I80" s="167">
        <v>77406</v>
      </c>
      <c r="J80" s="166">
        <v>47871</v>
      </c>
      <c r="K80" s="140">
        <f>+I80+J80</f>
        <v>125277</v>
      </c>
      <c r="L80" s="166" t="s">
        <v>491</v>
      </c>
      <c r="M80" s="140">
        <v>3324</v>
      </c>
      <c r="N80" s="194">
        <f>SUM(I80:M80)-K80</f>
        <v>128601</v>
      </c>
      <c r="P80" s="78"/>
      <c r="Q80" s="62" t="s">
        <v>116</v>
      </c>
      <c r="R80" s="47" t="s">
        <v>117</v>
      </c>
      <c r="S80" s="250"/>
      <c r="T80" s="250"/>
      <c r="U80" s="250"/>
      <c r="V80" s="397"/>
      <c r="W80" s="389"/>
      <c r="X80" s="389"/>
      <c r="Y80" s="389"/>
      <c r="Z80" s="389"/>
      <c r="AA80" s="389"/>
      <c r="AB80" s="389"/>
      <c r="AC80" s="389"/>
      <c r="AD80" s="389"/>
      <c r="AE80" s="435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</row>
    <row r="81" spans="1:52" s="15" customFormat="1" ht="18" customHeight="1" x14ac:dyDescent="0.15">
      <c r="A81" s="45" t="s">
        <v>539</v>
      </c>
      <c r="B81" s="38" t="s">
        <v>118</v>
      </c>
      <c r="C81" s="102"/>
      <c r="D81" s="64"/>
      <c r="E81" s="100"/>
      <c r="F81" s="230" t="s">
        <v>481</v>
      </c>
      <c r="G81" s="229">
        <f t="shared" ref="G81:N81" si="19">SUM(G82:G90)</f>
        <v>384308</v>
      </c>
      <c r="H81" s="231">
        <f t="shared" si="19"/>
        <v>26658</v>
      </c>
      <c r="I81" s="229">
        <f t="shared" si="19"/>
        <v>1835284</v>
      </c>
      <c r="J81" s="228">
        <f t="shared" si="19"/>
        <v>835810</v>
      </c>
      <c r="K81" s="227">
        <f t="shared" si="19"/>
        <v>2671094</v>
      </c>
      <c r="L81" s="228">
        <f t="shared" si="19"/>
        <v>20477</v>
      </c>
      <c r="M81" s="227">
        <f t="shared" si="19"/>
        <v>9023</v>
      </c>
      <c r="N81" s="272">
        <f t="shared" si="19"/>
        <v>2700594</v>
      </c>
      <c r="P81" s="312"/>
      <c r="Q81" s="416">
        <v>8</v>
      </c>
      <c r="R81" s="411" t="s">
        <v>118</v>
      </c>
      <c r="S81" s="232"/>
      <c r="T81" s="232"/>
      <c r="U81" s="232"/>
      <c r="V81" s="486" t="str">
        <f t="shared" ref="V81:AD81" si="20">F81</f>
        <v>－</v>
      </c>
      <c r="W81" s="468">
        <f t="shared" si="20"/>
        <v>384308</v>
      </c>
      <c r="X81" s="468">
        <f t="shared" si="20"/>
        <v>26658</v>
      </c>
      <c r="Y81" s="468">
        <f t="shared" si="20"/>
        <v>1835284</v>
      </c>
      <c r="Z81" s="468">
        <f t="shared" si="20"/>
        <v>835810</v>
      </c>
      <c r="AA81" s="468">
        <f t="shared" si="20"/>
        <v>2671094</v>
      </c>
      <c r="AB81" s="468">
        <f t="shared" si="20"/>
        <v>20477</v>
      </c>
      <c r="AC81" s="468">
        <f t="shared" si="20"/>
        <v>9023</v>
      </c>
      <c r="AD81" s="468">
        <f t="shared" si="20"/>
        <v>2700594</v>
      </c>
      <c r="AE81" s="44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</row>
    <row r="82" spans="1:52" s="8" customFormat="1" ht="18" customHeight="1" x14ac:dyDescent="0.15">
      <c r="A82" s="41" t="s">
        <v>119</v>
      </c>
      <c r="B82" s="20" t="s">
        <v>104</v>
      </c>
      <c r="C82" s="102">
        <v>342</v>
      </c>
      <c r="D82" s="64">
        <v>0</v>
      </c>
      <c r="E82" s="100">
        <v>0</v>
      </c>
      <c r="F82" s="201">
        <v>711939</v>
      </c>
      <c r="G82" s="167">
        <v>196572</v>
      </c>
      <c r="H82" s="157">
        <v>9994</v>
      </c>
      <c r="I82" s="167">
        <v>886417</v>
      </c>
      <c r="J82" s="166">
        <v>286141</v>
      </c>
      <c r="K82" s="140">
        <f t="shared" ref="K82:K90" si="21">+I82+J82</f>
        <v>1172558</v>
      </c>
      <c r="L82" s="166">
        <v>20477</v>
      </c>
      <c r="M82" s="140">
        <v>2647</v>
      </c>
      <c r="N82" s="194">
        <f>+I82+J82+L82+M82</f>
        <v>1195682</v>
      </c>
      <c r="P82" s="311"/>
      <c r="Q82" s="46" t="s">
        <v>119</v>
      </c>
      <c r="R82" s="47" t="s">
        <v>104</v>
      </c>
      <c r="S82" s="250"/>
      <c r="T82" s="250"/>
      <c r="U82" s="250"/>
      <c r="V82" s="398"/>
      <c r="W82" s="399"/>
      <c r="X82" s="399"/>
      <c r="Y82" s="399"/>
      <c r="Z82" s="399"/>
      <c r="AA82" s="399"/>
      <c r="AB82" s="399"/>
      <c r="AC82" s="399"/>
      <c r="AD82" s="399"/>
      <c r="AE82" s="443"/>
      <c r="AF82" s="311"/>
      <c r="AG82" s="311"/>
      <c r="AH82" s="311"/>
      <c r="AI82" s="311"/>
      <c r="AJ82" s="311"/>
      <c r="AK82" s="311"/>
      <c r="AL82" s="311"/>
      <c r="AM82" s="311"/>
      <c r="AN82" s="311"/>
      <c r="AO82" s="311"/>
      <c r="AP82" s="311"/>
      <c r="AQ82" s="311"/>
      <c r="AR82" s="311"/>
      <c r="AS82" s="311"/>
      <c r="AT82" s="311"/>
      <c r="AU82" s="311"/>
      <c r="AV82" s="311"/>
      <c r="AW82" s="311"/>
      <c r="AX82" s="311"/>
      <c r="AY82" s="311"/>
      <c r="AZ82" s="311"/>
    </row>
    <row r="83" spans="1:52" s="8" customFormat="1" ht="18" customHeight="1" x14ac:dyDescent="0.15">
      <c r="A83" s="41" t="s">
        <v>120</v>
      </c>
      <c r="B83" s="20" t="s">
        <v>121</v>
      </c>
      <c r="C83" s="102">
        <v>287</v>
      </c>
      <c r="D83" s="64">
        <v>0</v>
      </c>
      <c r="E83" s="100">
        <v>0</v>
      </c>
      <c r="F83" s="201">
        <v>207798</v>
      </c>
      <c r="G83" s="167">
        <v>47564</v>
      </c>
      <c r="H83" s="157">
        <v>3608</v>
      </c>
      <c r="I83" s="167">
        <v>249082</v>
      </c>
      <c r="J83" s="166">
        <v>122942</v>
      </c>
      <c r="K83" s="140">
        <f t="shared" si="21"/>
        <v>372024</v>
      </c>
      <c r="L83" s="166" t="s">
        <v>491</v>
      </c>
      <c r="M83" s="140">
        <v>1495</v>
      </c>
      <c r="N83" s="194">
        <f t="shared" ref="N83:N90" si="22">SUM(I83:M83)-K83</f>
        <v>373519</v>
      </c>
      <c r="P83" s="311"/>
      <c r="Q83" s="46" t="s">
        <v>120</v>
      </c>
      <c r="R83" s="47" t="s">
        <v>121</v>
      </c>
      <c r="S83" s="250"/>
      <c r="T83" s="250"/>
      <c r="U83" s="250"/>
      <c r="V83" s="398"/>
      <c r="W83" s="399"/>
      <c r="X83" s="399"/>
      <c r="Y83" s="399"/>
      <c r="Z83" s="399"/>
      <c r="AA83" s="399"/>
      <c r="AB83" s="399"/>
      <c r="AC83" s="399"/>
      <c r="AD83" s="399"/>
      <c r="AE83" s="443"/>
      <c r="AF83" s="311"/>
      <c r="AG83" s="311"/>
      <c r="AH83" s="311"/>
      <c r="AI83" s="311"/>
      <c r="AJ83" s="311"/>
      <c r="AK83" s="311"/>
      <c r="AL83" s="311"/>
      <c r="AM83" s="311"/>
      <c r="AN83" s="311"/>
      <c r="AO83" s="311"/>
      <c r="AP83" s="311"/>
      <c r="AQ83" s="311"/>
      <c r="AR83" s="311"/>
      <c r="AS83" s="311"/>
      <c r="AT83" s="311"/>
      <c r="AU83" s="311"/>
      <c r="AV83" s="311"/>
      <c r="AW83" s="311"/>
      <c r="AX83" s="311"/>
      <c r="AY83" s="311"/>
      <c r="AZ83" s="311"/>
    </row>
    <row r="84" spans="1:52" s="8" customFormat="1" ht="18" customHeight="1" x14ac:dyDescent="0.15">
      <c r="A84" s="41" t="s">
        <v>122</v>
      </c>
      <c r="B84" s="20" t="s">
        <v>123</v>
      </c>
      <c r="C84" s="102">
        <v>288</v>
      </c>
      <c r="D84" s="64">
        <v>0</v>
      </c>
      <c r="E84" s="100">
        <v>0</v>
      </c>
      <c r="F84" s="201">
        <v>53797</v>
      </c>
      <c r="G84" s="167">
        <v>21806</v>
      </c>
      <c r="H84" s="157">
        <v>2179</v>
      </c>
      <c r="I84" s="167">
        <v>81841</v>
      </c>
      <c r="J84" s="166">
        <v>47683</v>
      </c>
      <c r="K84" s="140">
        <f t="shared" si="21"/>
        <v>129524</v>
      </c>
      <c r="L84" s="166" t="s">
        <v>491</v>
      </c>
      <c r="M84" s="140">
        <v>1006</v>
      </c>
      <c r="N84" s="194">
        <f t="shared" si="22"/>
        <v>130530</v>
      </c>
      <c r="P84" s="311"/>
      <c r="Q84" s="46" t="s">
        <v>122</v>
      </c>
      <c r="R84" s="47" t="s">
        <v>123</v>
      </c>
      <c r="S84" s="250"/>
      <c r="T84" s="250"/>
      <c r="U84" s="250"/>
      <c r="V84" s="398"/>
      <c r="W84" s="399"/>
      <c r="X84" s="399"/>
      <c r="Y84" s="399"/>
      <c r="Z84" s="399"/>
      <c r="AA84" s="399"/>
      <c r="AB84" s="399"/>
      <c r="AC84" s="399"/>
      <c r="AD84" s="399"/>
      <c r="AE84" s="443"/>
      <c r="AF84" s="311"/>
      <c r="AG84" s="311"/>
      <c r="AH84" s="311"/>
      <c r="AI84" s="311"/>
      <c r="AJ84" s="311"/>
      <c r="AK84" s="311"/>
      <c r="AL84" s="311"/>
      <c r="AM84" s="311"/>
      <c r="AN84" s="311"/>
      <c r="AO84" s="311"/>
      <c r="AP84" s="311"/>
      <c r="AQ84" s="311"/>
      <c r="AR84" s="311"/>
      <c r="AS84" s="311"/>
      <c r="AT84" s="311"/>
      <c r="AU84" s="311"/>
      <c r="AV84" s="311"/>
      <c r="AW84" s="311"/>
      <c r="AX84" s="311"/>
      <c r="AY84" s="311"/>
      <c r="AZ84" s="311"/>
    </row>
    <row r="85" spans="1:52" s="8" customFormat="1" ht="18" customHeight="1" x14ac:dyDescent="0.15">
      <c r="A85" s="41" t="s">
        <v>124</v>
      </c>
      <c r="B85" s="20" t="s">
        <v>125</v>
      </c>
      <c r="C85" s="102">
        <v>288</v>
      </c>
      <c r="D85" s="64">
        <v>0</v>
      </c>
      <c r="E85" s="100">
        <v>0</v>
      </c>
      <c r="F85" s="201">
        <v>76055</v>
      </c>
      <c r="G85" s="167">
        <v>19542</v>
      </c>
      <c r="H85" s="157">
        <v>1297</v>
      </c>
      <c r="I85" s="167">
        <v>93097</v>
      </c>
      <c r="J85" s="166">
        <v>59946</v>
      </c>
      <c r="K85" s="140">
        <f t="shared" si="21"/>
        <v>153043</v>
      </c>
      <c r="L85" s="166" t="s">
        <v>491</v>
      </c>
      <c r="M85" s="140">
        <v>1449</v>
      </c>
      <c r="N85" s="194">
        <f t="shared" si="22"/>
        <v>154492</v>
      </c>
      <c r="P85" s="311"/>
      <c r="Q85" s="46" t="s">
        <v>124</v>
      </c>
      <c r="R85" s="47" t="s">
        <v>125</v>
      </c>
      <c r="S85" s="250"/>
      <c r="T85" s="250"/>
      <c r="U85" s="250"/>
      <c r="V85" s="398"/>
      <c r="W85" s="399"/>
      <c r="X85" s="399"/>
      <c r="Y85" s="399"/>
      <c r="Z85" s="399"/>
      <c r="AA85" s="399"/>
      <c r="AB85" s="399"/>
      <c r="AC85" s="399"/>
      <c r="AD85" s="399"/>
      <c r="AE85" s="443"/>
      <c r="AF85" s="311"/>
      <c r="AG85" s="311"/>
      <c r="AH85" s="311"/>
      <c r="AI85" s="311"/>
      <c r="AJ85" s="311"/>
      <c r="AK85" s="311"/>
      <c r="AL85" s="311"/>
      <c r="AM85" s="311"/>
      <c r="AN85" s="311"/>
      <c r="AO85" s="311"/>
      <c r="AP85" s="311"/>
      <c r="AQ85" s="311"/>
      <c r="AR85" s="311"/>
      <c r="AS85" s="311"/>
      <c r="AT85" s="311"/>
      <c r="AU85" s="311"/>
      <c r="AV85" s="311"/>
      <c r="AW85" s="311"/>
      <c r="AX85" s="311"/>
      <c r="AY85" s="311"/>
      <c r="AZ85" s="311"/>
    </row>
    <row r="86" spans="1:52" s="8" customFormat="1" ht="18" customHeight="1" x14ac:dyDescent="0.15">
      <c r="A86" s="41" t="s">
        <v>126</v>
      </c>
      <c r="B86" s="20" t="s">
        <v>127</v>
      </c>
      <c r="C86" s="102">
        <v>288</v>
      </c>
      <c r="D86" s="64">
        <v>0</v>
      </c>
      <c r="E86" s="100">
        <v>0</v>
      </c>
      <c r="F86" s="201">
        <v>182052</v>
      </c>
      <c r="G86" s="167">
        <v>62986</v>
      </c>
      <c r="H86" s="157">
        <v>5516</v>
      </c>
      <c r="I86" s="167">
        <v>302397</v>
      </c>
      <c r="J86" s="166">
        <v>157635</v>
      </c>
      <c r="K86" s="140">
        <f t="shared" si="21"/>
        <v>460032</v>
      </c>
      <c r="L86" s="166" t="s">
        <v>491</v>
      </c>
      <c r="M86" s="140">
        <v>2039</v>
      </c>
      <c r="N86" s="194">
        <f t="shared" si="22"/>
        <v>462071</v>
      </c>
      <c r="P86" s="311"/>
      <c r="Q86" s="46" t="s">
        <v>126</v>
      </c>
      <c r="R86" s="47" t="s">
        <v>127</v>
      </c>
      <c r="S86" s="250"/>
      <c r="T86" s="250"/>
      <c r="U86" s="250"/>
      <c r="V86" s="398"/>
      <c r="W86" s="399"/>
      <c r="X86" s="399"/>
      <c r="Y86" s="399"/>
      <c r="Z86" s="399"/>
      <c r="AA86" s="399"/>
      <c r="AB86" s="399"/>
      <c r="AC86" s="399"/>
      <c r="AD86" s="399"/>
      <c r="AE86" s="443"/>
      <c r="AF86" s="311"/>
      <c r="AG86" s="311"/>
      <c r="AH86" s="311"/>
      <c r="AI86" s="311"/>
      <c r="AJ86" s="311"/>
      <c r="AK86" s="311"/>
      <c r="AL86" s="311"/>
      <c r="AM86" s="311"/>
      <c r="AN86" s="311"/>
      <c r="AO86" s="311"/>
      <c r="AP86" s="311"/>
      <c r="AQ86" s="311"/>
      <c r="AR86" s="311"/>
      <c r="AS86" s="311"/>
      <c r="AT86" s="311"/>
      <c r="AU86" s="311"/>
      <c r="AV86" s="311"/>
      <c r="AW86" s="311"/>
      <c r="AX86" s="311"/>
      <c r="AY86" s="311"/>
      <c r="AZ86" s="311"/>
    </row>
    <row r="87" spans="1:52" s="8" customFormat="1" ht="18" customHeight="1" x14ac:dyDescent="0.15">
      <c r="A87" s="41" t="s">
        <v>128</v>
      </c>
      <c r="B87" s="20" t="s">
        <v>427</v>
      </c>
      <c r="C87" s="102">
        <v>288</v>
      </c>
      <c r="D87" s="64">
        <v>0</v>
      </c>
      <c r="E87" s="100">
        <v>0</v>
      </c>
      <c r="F87" s="201">
        <v>116828</v>
      </c>
      <c r="G87" s="167">
        <v>27122</v>
      </c>
      <c r="H87" s="157">
        <v>2810</v>
      </c>
      <c r="I87" s="167">
        <v>133879</v>
      </c>
      <c r="J87" s="166">
        <v>95851</v>
      </c>
      <c r="K87" s="140">
        <f t="shared" si="21"/>
        <v>229730</v>
      </c>
      <c r="L87" s="166" t="s">
        <v>491</v>
      </c>
      <c r="M87" s="140">
        <v>354</v>
      </c>
      <c r="N87" s="194">
        <f t="shared" si="22"/>
        <v>230084</v>
      </c>
      <c r="P87" s="311"/>
      <c r="Q87" s="46" t="s">
        <v>128</v>
      </c>
      <c r="R87" s="47" t="s">
        <v>427</v>
      </c>
      <c r="S87" s="250"/>
      <c r="T87" s="250"/>
      <c r="U87" s="250"/>
      <c r="V87" s="398"/>
      <c r="W87" s="399"/>
      <c r="X87" s="399"/>
      <c r="Y87" s="399"/>
      <c r="Z87" s="399"/>
      <c r="AA87" s="399"/>
      <c r="AB87" s="399"/>
      <c r="AC87" s="399"/>
      <c r="AD87" s="399"/>
      <c r="AE87" s="443"/>
      <c r="AF87" s="311"/>
      <c r="AG87" s="311"/>
      <c r="AH87" s="311"/>
      <c r="AI87" s="311"/>
      <c r="AJ87" s="311"/>
      <c r="AK87" s="311"/>
      <c r="AL87" s="311"/>
      <c r="AM87" s="311"/>
      <c r="AN87" s="311"/>
      <c r="AO87" s="311"/>
      <c r="AP87" s="311"/>
      <c r="AQ87" s="311"/>
      <c r="AR87" s="311"/>
      <c r="AS87" s="311"/>
      <c r="AT87" s="311"/>
      <c r="AU87" s="311"/>
      <c r="AV87" s="311"/>
      <c r="AW87" s="311"/>
      <c r="AX87" s="311"/>
      <c r="AY87" s="311"/>
      <c r="AZ87" s="311"/>
    </row>
    <row r="88" spans="1:52" s="8" customFormat="1" ht="18" customHeight="1" x14ac:dyDescent="0.15">
      <c r="A88" s="41" t="s">
        <v>129</v>
      </c>
      <c r="B88" s="20" t="s">
        <v>130</v>
      </c>
      <c r="C88" s="102">
        <v>295</v>
      </c>
      <c r="D88" s="64">
        <v>0</v>
      </c>
      <c r="E88" s="100">
        <v>0</v>
      </c>
      <c r="F88" s="201">
        <v>32379</v>
      </c>
      <c r="G88" s="167">
        <v>2442</v>
      </c>
      <c r="H88" s="157">
        <v>233</v>
      </c>
      <c r="I88" s="167">
        <v>29208</v>
      </c>
      <c r="J88" s="166">
        <v>10057</v>
      </c>
      <c r="K88" s="140">
        <f t="shared" si="21"/>
        <v>39265</v>
      </c>
      <c r="L88" s="166" t="s">
        <v>491</v>
      </c>
      <c r="M88" s="140">
        <v>30</v>
      </c>
      <c r="N88" s="194">
        <f t="shared" si="22"/>
        <v>39295</v>
      </c>
      <c r="P88" s="311"/>
      <c r="Q88" s="46" t="s">
        <v>129</v>
      </c>
      <c r="R88" s="47" t="s">
        <v>130</v>
      </c>
      <c r="S88" s="250"/>
      <c r="T88" s="250"/>
      <c r="U88" s="250"/>
      <c r="V88" s="398"/>
      <c r="W88" s="399"/>
      <c r="X88" s="399"/>
      <c r="Y88" s="399"/>
      <c r="Z88" s="399"/>
      <c r="AA88" s="399"/>
      <c r="AB88" s="399"/>
      <c r="AC88" s="399"/>
      <c r="AD88" s="399"/>
      <c r="AE88" s="443"/>
      <c r="AF88" s="311"/>
      <c r="AG88" s="311"/>
      <c r="AH88" s="311"/>
      <c r="AI88" s="311"/>
      <c r="AJ88" s="311"/>
      <c r="AK88" s="311"/>
      <c r="AL88" s="311"/>
      <c r="AM88" s="311"/>
      <c r="AN88" s="311"/>
      <c r="AO88" s="311"/>
      <c r="AP88" s="311"/>
      <c r="AQ88" s="311"/>
      <c r="AR88" s="311"/>
      <c r="AS88" s="311"/>
      <c r="AT88" s="311"/>
      <c r="AU88" s="311"/>
      <c r="AV88" s="311"/>
      <c r="AW88" s="311"/>
      <c r="AX88" s="311"/>
      <c r="AY88" s="311"/>
      <c r="AZ88" s="311"/>
    </row>
    <row r="89" spans="1:52" s="8" customFormat="1" ht="18" customHeight="1" x14ac:dyDescent="0.15">
      <c r="A89" s="41" t="s">
        <v>506</v>
      </c>
      <c r="B89" s="20" t="s">
        <v>131</v>
      </c>
      <c r="C89" s="102">
        <v>291</v>
      </c>
      <c r="D89" s="64">
        <v>0</v>
      </c>
      <c r="E89" s="100">
        <v>0</v>
      </c>
      <c r="F89" s="166" t="s">
        <v>484</v>
      </c>
      <c r="G89" s="167">
        <v>3082</v>
      </c>
      <c r="H89" s="157">
        <v>457</v>
      </c>
      <c r="I89" s="167">
        <v>26812</v>
      </c>
      <c r="J89" s="166">
        <v>21725</v>
      </c>
      <c r="K89" s="140">
        <f t="shared" si="21"/>
        <v>48537</v>
      </c>
      <c r="L89" s="166" t="s">
        <v>491</v>
      </c>
      <c r="M89" s="140">
        <v>1</v>
      </c>
      <c r="N89" s="194">
        <f t="shared" si="22"/>
        <v>48538</v>
      </c>
      <c r="P89" s="311"/>
      <c r="Q89" s="46" t="s">
        <v>506</v>
      </c>
      <c r="R89" s="47" t="s">
        <v>131</v>
      </c>
      <c r="S89" s="250"/>
      <c r="T89" s="250"/>
      <c r="U89" s="250"/>
      <c r="V89" s="398"/>
      <c r="W89" s="399"/>
      <c r="X89" s="399"/>
      <c r="Y89" s="399"/>
      <c r="Z89" s="399"/>
      <c r="AA89" s="399"/>
      <c r="AB89" s="399"/>
      <c r="AC89" s="399"/>
      <c r="AD89" s="399"/>
      <c r="AE89" s="443"/>
      <c r="AF89" s="311"/>
      <c r="AG89" s="311"/>
      <c r="AH89" s="311"/>
      <c r="AI89" s="311"/>
      <c r="AJ89" s="311"/>
      <c r="AK89" s="311"/>
      <c r="AL89" s="311"/>
      <c r="AM89" s="311"/>
      <c r="AN89" s="311"/>
      <c r="AO89" s="311"/>
      <c r="AP89" s="311"/>
      <c r="AQ89" s="311"/>
      <c r="AR89" s="311"/>
      <c r="AS89" s="311"/>
      <c r="AT89" s="311"/>
      <c r="AU89" s="311"/>
      <c r="AV89" s="311"/>
      <c r="AW89" s="311"/>
      <c r="AX89" s="311"/>
      <c r="AY89" s="311"/>
      <c r="AZ89" s="311"/>
    </row>
    <row r="90" spans="1:52" s="8" customFormat="1" ht="18" customHeight="1" x14ac:dyDescent="0.15">
      <c r="A90" s="41" t="s">
        <v>132</v>
      </c>
      <c r="B90" s="20" t="s">
        <v>133</v>
      </c>
      <c r="C90" s="102">
        <v>295</v>
      </c>
      <c r="D90" s="64">
        <v>0</v>
      </c>
      <c r="E90" s="100">
        <v>0</v>
      </c>
      <c r="F90" s="166" t="s">
        <v>484</v>
      </c>
      <c r="G90" s="167">
        <v>3192</v>
      </c>
      <c r="H90" s="157">
        <v>564</v>
      </c>
      <c r="I90" s="167">
        <v>32551</v>
      </c>
      <c r="J90" s="166">
        <v>33830</v>
      </c>
      <c r="K90" s="140">
        <f t="shared" si="21"/>
        <v>66381</v>
      </c>
      <c r="L90" s="166" t="s">
        <v>491</v>
      </c>
      <c r="M90" s="140">
        <v>2</v>
      </c>
      <c r="N90" s="194">
        <f t="shared" si="22"/>
        <v>66383</v>
      </c>
      <c r="P90" s="311"/>
      <c r="Q90" s="46" t="s">
        <v>132</v>
      </c>
      <c r="R90" s="47" t="s">
        <v>133</v>
      </c>
      <c r="S90" s="250"/>
      <c r="T90" s="250"/>
      <c r="U90" s="250"/>
      <c r="V90" s="398"/>
      <c r="W90" s="399"/>
      <c r="X90" s="399"/>
      <c r="Y90" s="399"/>
      <c r="Z90" s="399"/>
      <c r="AA90" s="399"/>
      <c r="AB90" s="399"/>
      <c r="AC90" s="399"/>
      <c r="AD90" s="399"/>
      <c r="AE90" s="443"/>
      <c r="AF90" s="311"/>
      <c r="AG90" s="311"/>
      <c r="AH90" s="311"/>
      <c r="AI90" s="311"/>
      <c r="AJ90" s="311"/>
      <c r="AK90" s="311"/>
      <c r="AL90" s="311"/>
      <c r="AM90" s="311"/>
      <c r="AN90" s="311"/>
      <c r="AO90" s="311"/>
      <c r="AP90" s="311"/>
      <c r="AQ90" s="311"/>
      <c r="AR90" s="311"/>
      <c r="AS90" s="311"/>
      <c r="AT90" s="311"/>
      <c r="AU90" s="311"/>
      <c r="AV90" s="311"/>
      <c r="AW90" s="311"/>
      <c r="AX90" s="311"/>
      <c r="AY90" s="311"/>
      <c r="AZ90" s="311"/>
    </row>
    <row r="91" spans="1:52" s="9" customFormat="1" ht="18" customHeight="1" x14ac:dyDescent="0.15">
      <c r="A91" s="505" t="s">
        <v>540</v>
      </c>
      <c r="B91" s="48" t="s">
        <v>465</v>
      </c>
      <c r="C91" s="152"/>
      <c r="D91" s="352"/>
      <c r="E91" s="351"/>
      <c r="F91" s="306">
        <f t="shared" ref="F91:K91" si="23">SUM(F92:F95)</f>
        <v>702450</v>
      </c>
      <c r="G91" s="130">
        <f t="shared" si="23"/>
        <v>72051</v>
      </c>
      <c r="H91" s="127">
        <f t="shared" si="23"/>
        <v>9376</v>
      </c>
      <c r="I91" s="130">
        <f t="shared" si="23"/>
        <v>832028</v>
      </c>
      <c r="J91" s="129">
        <f t="shared" si="23"/>
        <v>516196</v>
      </c>
      <c r="K91" s="128">
        <f t="shared" si="23"/>
        <v>1348224</v>
      </c>
      <c r="L91" s="129" t="s">
        <v>491</v>
      </c>
      <c r="M91" s="128">
        <f>SUM(M92:M95)</f>
        <v>16840</v>
      </c>
      <c r="N91" s="187">
        <f>SUM(N92:N95)</f>
        <v>1365064</v>
      </c>
      <c r="P91" s="265"/>
      <c r="Q91" s="53">
        <v>9</v>
      </c>
      <c r="R91" s="417" t="s">
        <v>465</v>
      </c>
      <c r="S91" s="460"/>
      <c r="T91" s="460"/>
      <c r="U91" s="460"/>
      <c r="V91" s="487">
        <f t="shared" ref="V91:AD91" si="24">F91</f>
        <v>702450</v>
      </c>
      <c r="W91" s="476">
        <f t="shared" si="24"/>
        <v>72051</v>
      </c>
      <c r="X91" s="476">
        <f t="shared" si="24"/>
        <v>9376</v>
      </c>
      <c r="Y91" s="476">
        <f t="shared" si="24"/>
        <v>832028</v>
      </c>
      <c r="Z91" s="476">
        <f t="shared" si="24"/>
        <v>516196</v>
      </c>
      <c r="AA91" s="476">
        <f t="shared" si="24"/>
        <v>1348224</v>
      </c>
      <c r="AB91" s="476" t="str">
        <f t="shared" si="24"/>
        <v>／</v>
      </c>
      <c r="AC91" s="476">
        <f t="shared" si="24"/>
        <v>16840</v>
      </c>
      <c r="AD91" s="476">
        <f t="shared" si="24"/>
        <v>1365064</v>
      </c>
      <c r="AE91" s="444"/>
      <c r="AF91" s="265"/>
      <c r="AG91" s="265"/>
      <c r="AH91" s="265"/>
      <c r="AI91" s="265"/>
      <c r="AJ91" s="265"/>
      <c r="AK91" s="265"/>
      <c r="AL91" s="265"/>
      <c r="AM91" s="265"/>
      <c r="AN91" s="265"/>
      <c r="AO91" s="265"/>
      <c r="AP91" s="265"/>
      <c r="AQ91" s="265"/>
      <c r="AR91" s="265"/>
      <c r="AS91" s="265"/>
      <c r="AT91" s="265"/>
      <c r="AU91" s="265"/>
      <c r="AV91" s="265"/>
      <c r="AW91" s="265"/>
      <c r="AX91" s="265"/>
      <c r="AY91" s="265"/>
      <c r="AZ91" s="265"/>
    </row>
    <row r="92" spans="1:52" s="11" customFormat="1" ht="18" customHeight="1" x14ac:dyDescent="0.15">
      <c r="A92" s="49" t="s">
        <v>134</v>
      </c>
      <c r="B92" s="50" t="s">
        <v>464</v>
      </c>
      <c r="C92" s="152">
        <v>293</v>
      </c>
      <c r="D92" s="156">
        <v>0</v>
      </c>
      <c r="E92" s="150">
        <v>0</v>
      </c>
      <c r="F92" s="282">
        <v>181129</v>
      </c>
      <c r="G92" s="138">
        <v>72051</v>
      </c>
      <c r="H92" s="135">
        <v>9376</v>
      </c>
      <c r="I92" s="138">
        <v>298882</v>
      </c>
      <c r="J92" s="137">
        <v>188838</v>
      </c>
      <c r="K92" s="497">
        <f>+I92+J92</f>
        <v>487720</v>
      </c>
      <c r="L92" s="137" t="s">
        <v>491</v>
      </c>
      <c r="M92" s="146">
        <v>10064</v>
      </c>
      <c r="N92" s="185">
        <f>SUM(I92:M92)-K92</f>
        <v>497784</v>
      </c>
      <c r="P92" s="350"/>
      <c r="Q92" s="57" t="s">
        <v>134</v>
      </c>
      <c r="R92" s="58" t="s">
        <v>464</v>
      </c>
      <c r="S92" s="349"/>
      <c r="T92" s="349"/>
      <c r="U92" s="349"/>
      <c r="V92" s="488"/>
      <c r="W92" s="477"/>
      <c r="X92" s="477"/>
      <c r="Y92" s="477"/>
      <c r="Z92" s="477"/>
      <c r="AA92" s="477"/>
      <c r="AB92" s="477"/>
      <c r="AC92" s="477"/>
      <c r="AD92" s="477"/>
      <c r="AE92" s="445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</row>
    <row r="93" spans="1:52" s="10" customFormat="1" ht="18" customHeight="1" x14ac:dyDescent="0.15">
      <c r="A93" s="49" t="s">
        <v>135</v>
      </c>
      <c r="B93" s="50" t="s">
        <v>463</v>
      </c>
      <c r="C93" s="152">
        <v>294</v>
      </c>
      <c r="D93" s="156">
        <v>0</v>
      </c>
      <c r="E93" s="150">
        <v>0</v>
      </c>
      <c r="F93" s="282">
        <v>195918</v>
      </c>
      <c r="G93" s="583" t="s">
        <v>483</v>
      </c>
      <c r="H93" s="584"/>
      <c r="I93" s="138">
        <v>244287</v>
      </c>
      <c r="J93" s="137">
        <v>140746</v>
      </c>
      <c r="K93" s="497">
        <f>+I93+J93</f>
        <v>385033</v>
      </c>
      <c r="L93" s="137" t="s">
        <v>491</v>
      </c>
      <c r="M93" s="136">
        <v>1935</v>
      </c>
      <c r="N93" s="185">
        <f>SUM(I93:M93)-K93</f>
        <v>386968</v>
      </c>
      <c r="P93" s="349"/>
      <c r="Q93" s="57" t="s">
        <v>135</v>
      </c>
      <c r="R93" s="58" t="s">
        <v>463</v>
      </c>
      <c r="S93" s="349"/>
      <c r="T93" s="349"/>
      <c r="U93" s="349"/>
      <c r="V93" s="489"/>
      <c r="W93" s="470"/>
      <c r="X93" s="470"/>
      <c r="Y93" s="470"/>
      <c r="Z93" s="470"/>
      <c r="AA93" s="470"/>
      <c r="AB93" s="470"/>
      <c r="AC93" s="470"/>
      <c r="AD93" s="470"/>
      <c r="AE93" s="446"/>
      <c r="AF93" s="349"/>
      <c r="AG93" s="349"/>
      <c r="AH93" s="349"/>
      <c r="AI93" s="349"/>
      <c r="AJ93" s="349"/>
      <c r="AK93" s="349"/>
      <c r="AL93" s="349"/>
      <c r="AM93" s="349"/>
      <c r="AN93" s="349"/>
      <c r="AO93" s="349"/>
      <c r="AP93" s="349"/>
      <c r="AQ93" s="349"/>
      <c r="AR93" s="349"/>
      <c r="AS93" s="349"/>
      <c r="AT93" s="349"/>
      <c r="AU93" s="349"/>
      <c r="AV93" s="349"/>
      <c r="AW93" s="349"/>
      <c r="AX93" s="349"/>
      <c r="AY93" s="349"/>
      <c r="AZ93" s="349"/>
    </row>
    <row r="94" spans="1:52" s="10" customFormat="1" ht="18" customHeight="1" x14ac:dyDescent="0.15">
      <c r="A94" s="49" t="s">
        <v>136</v>
      </c>
      <c r="B94" s="50" t="s">
        <v>462</v>
      </c>
      <c r="C94" s="152">
        <v>247</v>
      </c>
      <c r="D94" s="156">
        <v>0</v>
      </c>
      <c r="E94" s="150">
        <v>0</v>
      </c>
      <c r="F94" s="282">
        <v>145706</v>
      </c>
      <c r="G94" s="583" t="s">
        <v>483</v>
      </c>
      <c r="H94" s="584"/>
      <c r="I94" s="138">
        <v>114441</v>
      </c>
      <c r="J94" s="137">
        <v>65480</v>
      </c>
      <c r="K94" s="497">
        <f>+I94+J94</f>
        <v>179921</v>
      </c>
      <c r="L94" s="137" t="s">
        <v>491</v>
      </c>
      <c r="M94" s="136">
        <v>2014</v>
      </c>
      <c r="N94" s="185">
        <f>SUM(I94:M94)-K94</f>
        <v>181935</v>
      </c>
      <c r="P94" s="349"/>
      <c r="Q94" s="57" t="s">
        <v>136</v>
      </c>
      <c r="R94" s="58" t="s">
        <v>462</v>
      </c>
      <c r="S94" s="349"/>
      <c r="T94" s="349"/>
      <c r="U94" s="349"/>
      <c r="V94" s="489"/>
      <c r="W94" s="470"/>
      <c r="X94" s="470"/>
      <c r="Y94" s="470"/>
      <c r="Z94" s="470"/>
      <c r="AA94" s="470"/>
      <c r="AB94" s="470"/>
      <c r="AC94" s="470"/>
      <c r="AD94" s="470"/>
      <c r="AE94" s="446"/>
      <c r="AF94" s="349"/>
      <c r="AG94" s="349"/>
      <c r="AH94" s="349"/>
      <c r="AI94" s="349"/>
      <c r="AJ94" s="349"/>
      <c r="AK94" s="349"/>
      <c r="AL94" s="349"/>
      <c r="AM94" s="349"/>
      <c r="AN94" s="349"/>
      <c r="AO94" s="349"/>
      <c r="AP94" s="349"/>
      <c r="AQ94" s="349"/>
      <c r="AR94" s="349"/>
      <c r="AS94" s="349"/>
      <c r="AT94" s="349"/>
      <c r="AU94" s="349"/>
      <c r="AV94" s="349"/>
      <c r="AW94" s="349"/>
      <c r="AX94" s="349"/>
      <c r="AY94" s="349"/>
      <c r="AZ94" s="349"/>
    </row>
    <row r="95" spans="1:52" s="10" customFormat="1" ht="18" customHeight="1" x14ac:dyDescent="0.15">
      <c r="A95" s="49" t="s">
        <v>137</v>
      </c>
      <c r="B95" s="50" t="s">
        <v>461</v>
      </c>
      <c r="C95" s="126">
        <v>294</v>
      </c>
      <c r="D95" s="125">
        <v>0</v>
      </c>
      <c r="E95" s="149">
        <v>0</v>
      </c>
      <c r="F95" s="282">
        <v>179697</v>
      </c>
      <c r="G95" s="583" t="s">
        <v>483</v>
      </c>
      <c r="H95" s="584"/>
      <c r="I95" s="138">
        <v>174418</v>
      </c>
      <c r="J95" s="137">
        <v>121132</v>
      </c>
      <c r="K95" s="497">
        <f>+I95+J95</f>
        <v>295550</v>
      </c>
      <c r="L95" s="137" t="s">
        <v>491</v>
      </c>
      <c r="M95" s="136">
        <v>2827</v>
      </c>
      <c r="N95" s="185">
        <f>SUM(I95:M95)-K95</f>
        <v>298377</v>
      </c>
      <c r="P95" s="349"/>
      <c r="Q95" s="57" t="s">
        <v>137</v>
      </c>
      <c r="R95" s="58" t="s">
        <v>461</v>
      </c>
      <c r="S95" s="349"/>
      <c r="T95" s="349"/>
      <c r="U95" s="349"/>
      <c r="V95" s="489"/>
      <c r="W95" s="470"/>
      <c r="X95" s="470"/>
      <c r="Y95" s="470"/>
      <c r="Z95" s="470"/>
      <c r="AA95" s="470"/>
      <c r="AB95" s="470"/>
      <c r="AC95" s="470"/>
      <c r="AD95" s="470"/>
      <c r="AE95" s="446"/>
      <c r="AF95" s="349"/>
      <c r="AG95" s="349"/>
      <c r="AH95" s="349"/>
      <c r="AI95" s="349"/>
      <c r="AJ95" s="349"/>
      <c r="AK95" s="349"/>
      <c r="AL95" s="349"/>
      <c r="AM95" s="349"/>
      <c r="AN95" s="349"/>
      <c r="AO95" s="349"/>
      <c r="AP95" s="349"/>
      <c r="AQ95" s="349"/>
      <c r="AR95" s="349"/>
      <c r="AS95" s="349"/>
      <c r="AT95" s="349"/>
      <c r="AU95" s="349"/>
      <c r="AV95" s="349"/>
      <c r="AW95" s="349"/>
      <c r="AX95" s="349"/>
      <c r="AY95" s="349"/>
      <c r="AZ95" s="349"/>
    </row>
    <row r="96" spans="1:52" ht="18" customHeight="1" x14ac:dyDescent="0.15">
      <c r="A96" s="45" t="s">
        <v>541</v>
      </c>
      <c r="B96" s="38" t="s">
        <v>139</v>
      </c>
      <c r="C96" s="96"/>
      <c r="D96" s="93"/>
      <c r="E96" s="92"/>
      <c r="F96" s="230">
        <f t="shared" ref="F96:K96" si="25">SUM(F97:F98)</f>
        <v>220141</v>
      </c>
      <c r="G96" s="229">
        <f t="shared" si="25"/>
        <v>18341</v>
      </c>
      <c r="H96" s="229">
        <f t="shared" si="25"/>
        <v>2567</v>
      </c>
      <c r="I96" s="229">
        <f t="shared" si="25"/>
        <v>218288</v>
      </c>
      <c r="J96" s="228">
        <f t="shared" si="25"/>
        <v>118719</v>
      </c>
      <c r="K96" s="227">
        <f t="shared" si="25"/>
        <v>337007</v>
      </c>
      <c r="L96" s="221" t="s">
        <v>490</v>
      </c>
      <c r="M96" s="227">
        <f>SUM(M97:M98)</f>
        <v>4234</v>
      </c>
      <c r="N96" s="272">
        <f>SUM(N97:N98)</f>
        <v>341241</v>
      </c>
      <c r="O96" s="6"/>
      <c r="P96" s="78"/>
      <c r="Q96" s="60" t="s">
        <v>138</v>
      </c>
      <c r="R96" s="411" t="s">
        <v>139</v>
      </c>
      <c r="S96" s="232"/>
      <c r="T96" s="232"/>
      <c r="U96" s="232"/>
      <c r="V96" s="490">
        <f t="shared" ref="V96:AD96" si="26">F96</f>
        <v>220141</v>
      </c>
      <c r="W96" s="472">
        <f t="shared" si="26"/>
        <v>18341</v>
      </c>
      <c r="X96" s="472">
        <f t="shared" si="26"/>
        <v>2567</v>
      </c>
      <c r="Y96" s="472">
        <f t="shared" si="26"/>
        <v>218288</v>
      </c>
      <c r="Z96" s="472">
        <f t="shared" si="26"/>
        <v>118719</v>
      </c>
      <c r="AA96" s="472">
        <f t="shared" si="26"/>
        <v>337007</v>
      </c>
      <c r="AB96" s="472" t="str">
        <f t="shared" si="26"/>
        <v>／</v>
      </c>
      <c r="AC96" s="472">
        <f t="shared" si="26"/>
        <v>4234</v>
      </c>
      <c r="AD96" s="472">
        <f t="shared" si="26"/>
        <v>341241</v>
      </c>
      <c r="AE96" s="447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</row>
    <row r="97" spans="1:52" s="12" customFormat="1" ht="18" customHeight="1" x14ac:dyDescent="0.15">
      <c r="A97" s="44" t="s">
        <v>140</v>
      </c>
      <c r="B97" s="20" t="s">
        <v>141</v>
      </c>
      <c r="C97" s="102">
        <v>341</v>
      </c>
      <c r="D97" s="64">
        <v>0</v>
      </c>
      <c r="E97" s="100">
        <v>0</v>
      </c>
      <c r="F97" s="201">
        <v>175388</v>
      </c>
      <c r="G97" s="167">
        <v>14311</v>
      </c>
      <c r="H97" s="157">
        <v>406</v>
      </c>
      <c r="I97" s="167">
        <v>209031</v>
      </c>
      <c r="J97" s="166">
        <v>15933</v>
      </c>
      <c r="K97" s="497">
        <f>+I97+J97</f>
        <v>224964</v>
      </c>
      <c r="L97" s="166" t="s">
        <v>491</v>
      </c>
      <c r="M97" s="140">
        <v>635</v>
      </c>
      <c r="N97" s="194">
        <f>SUM(I97:M97)-K97</f>
        <v>225599</v>
      </c>
      <c r="O97" s="3"/>
      <c r="P97" s="348"/>
      <c r="Q97" s="62" t="s">
        <v>140</v>
      </c>
      <c r="R97" s="47" t="s">
        <v>141</v>
      </c>
      <c r="S97" s="250"/>
      <c r="T97" s="250"/>
      <c r="U97" s="250"/>
      <c r="V97" s="395"/>
      <c r="W97" s="396"/>
      <c r="X97" s="396"/>
      <c r="Y97" s="396"/>
      <c r="Z97" s="396"/>
      <c r="AA97" s="396"/>
      <c r="AB97" s="396"/>
      <c r="AC97" s="396"/>
      <c r="AD97" s="396"/>
      <c r="AE97" s="434"/>
      <c r="AF97" s="348"/>
      <c r="AG97" s="348"/>
      <c r="AH97" s="348"/>
      <c r="AI97" s="348"/>
      <c r="AJ97" s="348"/>
      <c r="AK97" s="348"/>
      <c r="AL97" s="348"/>
      <c r="AM97" s="348"/>
      <c r="AN97" s="348"/>
      <c r="AO97" s="348"/>
      <c r="AP97" s="348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</row>
    <row r="98" spans="1:52" s="3" customFormat="1" ht="18" customHeight="1" x14ac:dyDescent="0.15">
      <c r="A98" s="44" t="s">
        <v>142</v>
      </c>
      <c r="B98" s="20" t="s">
        <v>143</v>
      </c>
      <c r="C98" s="102">
        <v>355</v>
      </c>
      <c r="D98" s="64">
        <v>0</v>
      </c>
      <c r="E98" s="100">
        <v>0</v>
      </c>
      <c r="F98" s="201">
        <v>44753</v>
      </c>
      <c r="G98" s="167">
        <v>4030</v>
      </c>
      <c r="H98" s="157">
        <v>2161</v>
      </c>
      <c r="I98" s="167">
        <v>9257</v>
      </c>
      <c r="J98" s="166">
        <v>102786</v>
      </c>
      <c r="K98" s="497">
        <f>+I98+J98</f>
        <v>112043</v>
      </c>
      <c r="L98" s="166" t="s">
        <v>490</v>
      </c>
      <c r="M98" s="140">
        <v>3599</v>
      </c>
      <c r="N98" s="194">
        <f>SUM(I98:M98)-K98</f>
        <v>115642</v>
      </c>
      <c r="O98" s="4"/>
      <c r="P98" s="250"/>
      <c r="Q98" s="62" t="s">
        <v>142</v>
      </c>
      <c r="R98" s="47" t="s">
        <v>143</v>
      </c>
      <c r="S98" s="250"/>
      <c r="T98" s="250"/>
      <c r="U98" s="250"/>
      <c r="V98" s="491"/>
      <c r="W98" s="473"/>
      <c r="X98" s="473"/>
      <c r="Y98" s="473"/>
      <c r="Z98" s="473"/>
      <c r="AA98" s="473"/>
      <c r="AB98" s="473"/>
      <c r="AC98" s="473"/>
      <c r="AD98" s="473"/>
      <c r="AE98" s="448"/>
      <c r="AF98" s="250"/>
      <c r="AG98" s="250"/>
      <c r="AH98" s="250"/>
      <c r="AI98" s="250"/>
      <c r="AJ98" s="250"/>
      <c r="AK98" s="250"/>
      <c r="AL98" s="250"/>
      <c r="AM98" s="250"/>
      <c r="AN98" s="250"/>
      <c r="AO98" s="250"/>
      <c r="AP98" s="250"/>
      <c r="AQ98" s="250"/>
      <c r="AR98" s="250"/>
      <c r="AS98" s="250"/>
      <c r="AT98" s="250"/>
      <c r="AU98" s="250"/>
      <c r="AV98" s="250"/>
      <c r="AW98" s="250"/>
      <c r="AX98" s="250"/>
      <c r="AY98" s="250"/>
      <c r="AZ98" s="250"/>
    </row>
    <row r="99" spans="1:52" s="4" customFormat="1" ht="18" customHeight="1" x14ac:dyDescent="0.15">
      <c r="A99" s="45" t="s">
        <v>542</v>
      </c>
      <c r="B99" s="38" t="s">
        <v>145</v>
      </c>
      <c r="C99" s="253">
        <v>293</v>
      </c>
      <c r="D99" s="252">
        <v>0</v>
      </c>
      <c r="E99" s="251">
        <v>0</v>
      </c>
      <c r="F99" s="224">
        <v>151458</v>
      </c>
      <c r="G99" s="177">
        <v>63458</v>
      </c>
      <c r="H99" s="225">
        <v>3646</v>
      </c>
      <c r="I99" s="177">
        <v>194941</v>
      </c>
      <c r="J99" s="221">
        <v>127068</v>
      </c>
      <c r="K99" s="103">
        <f>+I99+J99</f>
        <v>322009</v>
      </c>
      <c r="L99" s="221">
        <v>14656</v>
      </c>
      <c r="M99" s="103">
        <v>3951</v>
      </c>
      <c r="N99" s="176">
        <f>+I99+J99+L99+M99</f>
        <v>340616</v>
      </c>
      <c r="O99" s="14"/>
      <c r="P99" s="232"/>
      <c r="Q99" s="60" t="s">
        <v>144</v>
      </c>
      <c r="R99" s="411" t="s">
        <v>145</v>
      </c>
      <c r="S99" s="232"/>
      <c r="T99" s="232"/>
      <c r="U99" s="232"/>
      <c r="V99" s="482">
        <f t="shared" ref="V99:AD100" si="27">F99</f>
        <v>151458</v>
      </c>
      <c r="W99" s="464">
        <f t="shared" si="27"/>
        <v>63458</v>
      </c>
      <c r="X99" s="464">
        <f t="shared" si="27"/>
        <v>3646</v>
      </c>
      <c r="Y99" s="464">
        <f t="shared" si="27"/>
        <v>194941</v>
      </c>
      <c r="Z99" s="464">
        <f t="shared" si="27"/>
        <v>127068</v>
      </c>
      <c r="AA99" s="464">
        <f t="shared" si="27"/>
        <v>322009</v>
      </c>
      <c r="AB99" s="464">
        <f t="shared" si="27"/>
        <v>14656</v>
      </c>
      <c r="AC99" s="464">
        <f t="shared" si="27"/>
        <v>3951</v>
      </c>
      <c r="AD99" s="464">
        <f t="shared" si="27"/>
        <v>340616</v>
      </c>
      <c r="AE99" s="439"/>
      <c r="AF99" s="232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232"/>
    </row>
    <row r="100" spans="1:52" s="14" customFormat="1" ht="18" customHeight="1" x14ac:dyDescent="0.15">
      <c r="A100" s="45" t="s">
        <v>543</v>
      </c>
      <c r="B100" s="38" t="s">
        <v>146</v>
      </c>
      <c r="C100" s="110"/>
      <c r="D100" s="109"/>
      <c r="E100" s="108"/>
      <c r="F100" s="230" t="s">
        <v>481</v>
      </c>
      <c r="G100" s="229">
        <f>SUM(G101:G107)</f>
        <v>49233</v>
      </c>
      <c r="H100" s="231">
        <f>SUM(H101:H107)</f>
        <v>3404</v>
      </c>
      <c r="I100" s="229">
        <f>SUM(I101:I107)</f>
        <v>455894</v>
      </c>
      <c r="J100" s="228">
        <f>SUM(J101:J107)</f>
        <v>271083</v>
      </c>
      <c r="K100" s="227">
        <f>SUM(K101:K107)</f>
        <v>726977</v>
      </c>
      <c r="L100" s="228" t="s">
        <v>490</v>
      </c>
      <c r="M100" s="227">
        <f>SUM(M101:M107)</f>
        <v>7093</v>
      </c>
      <c r="N100" s="272">
        <f>SUM(N101:N107)</f>
        <v>734070</v>
      </c>
      <c r="O100" s="13"/>
      <c r="P100" s="235"/>
      <c r="Q100" s="60">
        <v>12</v>
      </c>
      <c r="R100" s="411" t="s">
        <v>146</v>
      </c>
      <c r="S100" s="232"/>
      <c r="T100" s="232"/>
      <c r="U100" s="232"/>
      <c r="V100" s="482" t="str">
        <f t="shared" si="27"/>
        <v>－</v>
      </c>
      <c r="W100" s="464">
        <f t="shared" si="27"/>
        <v>49233</v>
      </c>
      <c r="X100" s="464">
        <f t="shared" si="27"/>
        <v>3404</v>
      </c>
      <c r="Y100" s="464">
        <f t="shared" si="27"/>
        <v>455894</v>
      </c>
      <c r="Z100" s="464">
        <f t="shared" si="27"/>
        <v>271083</v>
      </c>
      <c r="AA100" s="464">
        <f t="shared" si="27"/>
        <v>726977</v>
      </c>
      <c r="AB100" s="464" t="str">
        <f t="shared" si="27"/>
        <v>／</v>
      </c>
      <c r="AC100" s="464">
        <f t="shared" si="27"/>
        <v>7093</v>
      </c>
      <c r="AD100" s="464">
        <f t="shared" si="27"/>
        <v>734070</v>
      </c>
      <c r="AE100" s="449"/>
      <c r="AF100" s="235"/>
      <c r="AG100" s="235"/>
      <c r="AH100" s="235"/>
      <c r="AI100" s="235"/>
      <c r="AJ100" s="235"/>
      <c r="AK100" s="235"/>
      <c r="AL100" s="235"/>
      <c r="AM100" s="235"/>
      <c r="AN100" s="235"/>
      <c r="AO100" s="235"/>
      <c r="AP100" s="235"/>
      <c r="AQ100" s="235"/>
      <c r="AR100" s="235"/>
      <c r="AS100" s="235"/>
      <c r="AT100" s="235"/>
      <c r="AU100" s="235"/>
      <c r="AV100" s="235"/>
      <c r="AW100" s="235"/>
      <c r="AX100" s="235"/>
      <c r="AY100" s="235"/>
      <c r="AZ100" s="235"/>
    </row>
    <row r="101" spans="1:52" s="13" customFormat="1" ht="18" customHeight="1" x14ac:dyDescent="0.15">
      <c r="A101" s="41" t="s">
        <v>147</v>
      </c>
      <c r="B101" s="42" t="s">
        <v>104</v>
      </c>
      <c r="C101" s="110">
        <v>329</v>
      </c>
      <c r="D101" s="109">
        <v>0</v>
      </c>
      <c r="E101" s="142">
        <v>0</v>
      </c>
      <c r="F101" s="201">
        <v>132834</v>
      </c>
      <c r="G101" s="167">
        <v>20601</v>
      </c>
      <c r="H101" s="157">
        <v>1222</v>
      </c>
      <c r="I101" s="167">
        <v>242046</v>
      </c>
      <c r="J101" s="166">
        <v>115527</v>
      </c>
      <c r="K101" s="497">
        <f t="shared" ref="K101:K107" si="28">+I101+J101</f>
        <v>357573</v>
      </c>
      <c r="L101" s="166" t="s">
        <v>490</v>
      </c>
      <c r="M101" s="140">
        <v>2399</v>
      </c>
      <c r="N101" s="194">
        <f t="shared" ref="N101:N107" si="29">SUM(I101:M101)-K101</f>
        <v>359972</v>
      </c>
      <c r="O101" s="7"/>
      <c r="P101" s="347"/>
      <c r="Q101" s="46" t="s">
        <v>147</v>
      </c>
      <c r="R101" s="34" t="s">
        <v>104</v>
      </c>
      <c r="S101" s="294"/>
      <c r="T101" s="294"/>
      <c r="U101" s="294"/>
      <c r="V101" s="397"/>
      <c r="W101" s="389"/>
      <c r="X101" s="389"/>
      <c r="Y101" s="389"/>
      <c r="Z101" s="389"/>
      <c r="AA101" s="389"/>
      <c r="AB101" s="389"/>
      <c r="AC101" s="389"/>
      <c r="AD101" s="389"/>
      <c r="AE101" s="438"/>
      <c r="AF101" s="347"/>
      <c r="AG101" s="347"/>
      <c r="AH101" s="347"/>
      <c r="AI101" s="347"/>
      <c r="AJ101" s="347"/>
      <c r="AK101" s="347"/>
      <c r="AL101" s="347"/>
      <c r="AM101" s="347"/>
      <c r="AN101" s="347"/>
      <c r="AO101" s="347"/>
      <c r="AP101" s="347"/>
      <c r="AQ101" s="347"/>
      <c r="AR101" s="347"/>
      <c r="AS101" s="347"/>
      <c r="AT101" s="347"/>
      <c r="AU101" s="347"/>
      <c r="AV101" s="347"/>
      <c r="AW101" s="347"/>
      <c r="AX101" s="347"/>
      <c r="AY101" s="347"/>
      <c r="AZ101" s="347"/>
    </row>
    <row r="102" spans="1:52" s="7" customFormat="1" ht="18" customHeight="1" x14ac:dyDescent="0.15">
      <c r="A102" s="41" t="s">
        <v>148</v>
      </c>
      <c r="B102" s="42" t="s">
        <v>149</v>
      </c>
      <c r="C102" s="110">
        <v>328</v>
      </c>
      <c r="D102" s="109">
        <v>0</v>
      </c>
      <c r="E102" s="142">
        <v>0</v>
      </c>
      <c r="F102" s="201">
        <v>72690</v>
      </c>
      <c r="G102" s="167">
        <v>8065</v>
      </c>
      <c r="H102" s="157">
        <v>535</v>
      </c>
      <c r="I102" s="167">
        <v>58929</v>
      </c>
      <c r="J102" s="166">
        <v>38404</v>
      </c>
      <c r="K102" s="497">
        <f t="shared" si="28"/>
        <v>97333</v>
      </c>
      <c r="L102" s="166" t="s">
        <v>490</v>
      </c>
      <c r="M102" s="140">
        <v>997</v>
      </c>
      <c r="N102" s="194">
        <f t="shared" si="29"/>
        <v>98330</v>
      </c>
      <c r="P102" s="293"/>
      <c r="Q102" s="46" t="s">
        <v>148</v>
      </c>
      <c r="R102" s="34" t="s">
        <v>149</v>
      </c>
      <c r="S102" s="294"/>
      <c r="T102" s="294"/>
      <c r="U102" s="294"/>
      <c r="V102" s="397"/>
      <c r="W102" s="389"/>
      <c r="X102" s="389"/>
      <c r="Y102" s="389"/>
      <c r="Z102" s="389"/>
      <c r="AA102" s="389"/>
      <c r="AB102" s="389"/>
      <c r="AC102" s="389"/>
      <c r="AD102" s="389"/>
      <c r="AE102" s="438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</row>
    <row r="103" spans="1:52" s="7" customFormat="1" ht="18" customHeight="1" x14ac:dyDescent="0.15">
      <c r="A103" s="41" t="s">
        <v>150</v>
      </c>
      <c r="B103" s="42" t="s">
        <v>151</v>
      </c>
      <c r="C103" s="110">
        <v>328</v>
      </c>
      <c r="D103" s="109">
        <v>0</v>
      </c>
      <c r="E103" s="142">
        <v>0</v>
      </c>
      <c r="F103" s="201">
        <v>37055</v>
      </c>
      <c r="G103" s="167">
        <v>5601</v>
      </c>
      <c r="H103" s="157">
        <v>399</v>
      </c>
      <c r="I103" s="167">
        <v>39621</v>
      </c>
      <c r="J103" s="166">
        <v>32819</v>
      </c>
      <c r="K103" s="497">
        <f t="shared" si="28"/>
        <v>72440</v>
      </c>
      <c r="L103" s="166" t="s">
        <v>490</v>
      </c>
      <c r="M103" s="140">
        <v>635</v>
      </c>
      <c r="N103" s="194">
        <f t="shared" si="29"/>
        <v>73075</v>
      </c>
      <c r="P103" s="293"/>
      <c r="Q103" s="46" t="s">
        <v>150</v>
      </c>
      <c r="R103" s="34" t="s">
        <v>151</v>
      </c>
      <c r="S103" s="294"/>
      <c r="T103" s="294"/>
      <c r="U103" s="294"/>
      <c r="V103" s="397"/>
      <c r="W103" s="389"/>
      <c r="X103" s="389"/>
      <c r="Y103" s="389"/>
      <c r="Z103" s="389"/>
      <c r="AA103" s="389"/>
      <c r="AB103" s="389"/>
      <c r="AC103" s="389"/>
      <c r="AD103" s="389"/>
      <c r="AE103" s="438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</row>
    <row r="104" spans="1:52" s="7" customFormat="1" ht="18" customHeight="1" x14ac:dyDescent="0.15">
      <c r="A104" s="43" t="s">
        <v>152</v>
      </c>
      <c r="B104" s="27" t="s">
        <v>153</v>
      </c>
      <c r="C104" s="195">
        <v>325</v>
      </c>
      <c r="D104" s="346">
        <v>0</v>
      </c>
      <c r="E104" s="100">
        <v>0</v>
      </c>
      <c r="F104" s="243">
        <v>111041</v>
      </c>
      <c r="G104" s="345">
        <v>14966</v>
      </c>
      <c r="H104" s="344">
        <v>1248</v>
      </c>
      <c r="I104" s="165">
        <v>115116</v>
      </c>
      <c r="J104" s="164">
        <v>84233</v>
      </c>
      <c r="K104" s="497">
        <f t="shared" si="28"/>
        <v>199349</v>
      </c>
      <c r="L104" s="164" t="s">
        <v>490</v>
      </c>
      <c r="M104" s="163">
        <v>3062</v>
      </c>
      <c r="N104" s="242">
        <f t="shared" si="29"/>
        <v>202411</v>
      </c>
      <c r="P104" s="293"/>
      <c r="Q104" s="415" t="s">
        <v>152</v>
      </c>
      <c r="R104" s="406" t="s">
        <v>153</v>
      </c>
      <c r="S104" s="78"/>
      <c r="T104" s="78"/>
      <c r="U104" s="78"/>
      <c r="V104" s="397"/>
      <c r="W104" s="389"/>
      <c r="X104" s="389"/>
      <c r="Y104" s="389"/>
      <c r="Z104" s="389"/>
      <c r="AA104" s="389"/>
      <c r="AB104" s="389"/>
      <c r="AC104" s="389"/>
      <c r="AD104" s="389"/>
      <c r="AE104" s="438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</row>
    <row r="105" spans="1:52" s="7" customFormat="1" ht="18" customHeight="1" x14ac:dyDescent="0.15">
      <c r="A105" s="41" t="s">
        <v>154</v>
      </c>
      <c r="B105" s="42" t="s">
        <v>155</v>
      </c>
      <c r="C105" s="110">
        <v>345</v>
      </c>
      <c r="D105" s="109">
        <v>0</v>
      </c>
      <c r="E105" s="142">
        <v>0</v>
      </c>
      <c r="F105" s="201" t="s">
        <v>484</v>
      </c>
      <c r="G105" s="577" t="s">
        <v>460</v>
      </c>
      <c r="H105" s="578"/>
      <c r="I105" s="167">
        <v>135</v>
      </c>
      <c r="J105" s="166">
        <v>6</v>
      </c>
      <c r="K105" s="497">
        <f t="shared" si="28"/>
        <v>141</v>
      </c>
      <c r="L105" s="166" t="s">
        <v>490</v>
      </c>
      <c r="M105" s="140">
        <v>0</v>
      </c>
      <c r="N105" s="194">
        <f t="shared" si="29"/>
        <v>141</v>
      </c>
      <c r="P105" s="293"/>
      <c r="Q105" s="46" t="s">
        <v>154</v>
      </c>
      <c r="R105" s="34" t="s">
        <v>155</v>
      </c>
      <c r="S105" s="294"/>
      <c r="T105" s="294"/>
      <c r="U105" s="294"/>
      <c r="V105" s="397"/>
      <c r="W105" s="389"/>
      <c r="X105" s="389"/>
      <c r="Y105" s="389"/>
      <c r="Z105" s="389"/>
      <c r="AA105" s="389"/>
      <c r="AB105" s="389"/>
      <c r="AC105" s="389"/>
      <c r="AD105" s="389"/>
      <c r="AE105" s="438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</row>
    <row r="106" spans="1:52" s="7" customFormat="1" ht="18" customHeight="1" x14ac:dyDescent="0.15">
      <c r="A106" s="41" t="s">
        <v>156</v>
      </c>
      <c r="B106" s="42" t="s">
        <v>157</v>
      </c>
      <c r="C106" s="110">
        <v>345</v>
      </c>
      <c r="D106" s="109">
        <v>0</v>
      </c>
      <c r="E106" s="142">
        <v>0</v>
      </c>
      <c r="F106" s="201" t="s">
        <v>484</v>
      </c>
      <c r="G106" s="577" t="s">
        <v>460</v>
      </c>
      <c r="H106" s="578"/>
      <c r="I106" s="167">
        <v>24</v>
      </c>
      <c r="J106" s="166">
        <v>9</v>
      </c>
      <c r="K106" s="497">
        <f t="shared" si="28"/>
        <v>33</v>
      </c>
      <c r="L106" s="166" t="s">
        <v>490</v>
      </c>
      <c r="M106" s="140">
        <v>0</v>
      </c>
      <c r="N106" s="194">
        <f t="shared" si="29"/>
        <v>33</v>
      </c>
      <c r="P106" s="293"/>
      <c r="Q106" s="46" t="s">
        <v>156</v>
      </c>
      <c r="R106" s="34" t="s">
        <v>157</v>
      </c>
      <c r="S106" s="294"/>
      <c r="T106" s="294"/>
      <c r="U106" s="294"/>
      <c r="V106" s="397"/>
      <c r="W106" s="389"/>
      <c r="X106" s="389"/>
      <c r="Y106" s="389"/>
      <c r="Z106" s="389"/>
      <c r="AA106" s="389"/>
      <c r="AB106" s="389"/>
      <c r="AC106" s="389"/>
      <c r="AD106" s="389"/>
      <c r="AE106" s="438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</row>
    <row r="107" spans="1:52" s="7" customFormat="1" ht="18" customHeight="1" x14ac:dyDescent="0.15">
      <c r="A107" s="41" t="s">
        <v>158</v>
      </c>
      <c r="B107" s="42" t="s">
        <v>159</v>
      </c>
      <c r="C107" s="343">
        <v>345</v>
      </c>
      <c r="D107" s="342">
        <v>0</v>
      </c>
      <c r="E107" s="341">
        <v>0</v>
      </c>
      <c r="F107" s="201" t="s">
        <v>484</v>
      </c>
      <c r="G107" s="577" t="s">
        <v>459</v>
      </c>
      <c r="H107" s="578"/>
      <c r="I107" s="167">
        <v>23</v>
      </c>
      <c r="J107" s="166">
        <v>85</v>
      </c>
      <c r="K107" s="497">
        <f t="shared" si="28"/>
        <v>108</v>
      </c>
      <c r="L107" s="166" t="s">
        <v>490</v>
      </c>
      <c r="M107" s="140">
        <v>0</v>
      </c>
      <c r="N107" s="194">
        <f t="shared" si="29"/>
        <v>108</v>
      </c>
      <c r="O107" s="2"/>
      <c r="P107" s="293"/>
      <c r="Q107" s="46" t="s">
        <v>158</v>
      </c>
      <c r="R107" s="34" t="s">
        <v>159</v>
      </c>
      <c r="S107" s="294"/>
      <c r="T107" s="294"/>
      <c r="U107" s="294"/>
      <c r="V107" s="397"/>
      <c r="W107" s="389"/>
      <c r="X107" s="389"/>
      <c r="Y107" s="389"/>
      <c r="Z107" s="389"/>
      <c r="AA107" s="389"/>
      <c r="AB107" s="389"/>
      <c r="AC107" s="389"/>
      <c r="AD107" s="389"/>
      <c r="AE107" s="435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</row>
    <row r="108" spans="1:52" s="3" customFormat="1" ht="18" customHeight="1" x14ac:dyDescent="0.15">
      <c r="A108" s="45" t="s">
        <v>544</v>
      </c>
      <c r="B108" s="38" t="s">
        <v>458</v>
      </c>
      <c r="C108" s="144"/>
      <c r="D108" s="141"/>
      <c r="E108" s="142"/>
      <c r="F108" s="180">
        <f>SUM(F109:F113)</f>
        <v>200067</v>
      </c>
      <c r="G108" s="99" t="s">
        <v>484</v>
      </c>
      <c r="H108" s="97" t="s">
        <v>484</v>
      </c>
      <c r="I108" s="500" t="s">
        <v>18</v>
      </c>
      <c r="J108" s="501" t="s">
        <v>18</v>
      </c>
      <c r="K108" s="98">
        <f>SUM(K109:K113)</f>
        <v>684115</v>
      </c>
      <c r="L108" s="98">
        <f>SUM(L109:L113)</f>
        <v>21489</v>
      </c>
      <c r="M108" s="98">
        <f>SUM(M109:M113)</f>
        <v>27605</v>
      </c>
      <c r="N108" s="179">
        <f>SUM(N109:N113)</f>
        <v>733209</v>
      </c>
      <c r="O108" s="90"/>
      <c r="P108" s="250"/>
      <c r="Q108" s="60" t="s">
        <v>160</v>
      </c>
      <c r="R108" s="411" t="s">
        <v>458</v>
      </c>
      <c r="S108" s="232"/>
      <c r="T108" s="232"/>
      <c r="U108" s="232"/>
      <c r="V108" s="482">
        <f t="shared" ref="V108:AD108" si="30">F108</f>
        <v>200067</v>
      </c>
      <c r="W108" s="464" t="str">
        <f t="shared" si="30"/>
        <v>－</v>
      </c>
      <c r="X108" s="464" t="str">
        <f t="shared" si="30"/>
        <v>－</v>
      </c>
      <c r="Y108" s="464" t="str">
        <f t="shared" si="30"/>
        <v>***</v>
      </c>
      <c r="Z108" s="464" t="str">
        <f t="shared" si="30"/>
        <v>***</v>
      </c>
      <c r="AA108" s="464">
        <f t="shared" si="30"/>
        <v>684115</v>
      </c>
      <c r="AB108" s="464">
        <f t="shared" si="30"/>
        <v>21489</v>
      </c>
      <c r="AC108" s="464">
        <f t="shared" si="30"/>
        <v>27605</v>
      </c>
      <c r="AD108" s="464">
        <f t="shared" si="30"/>
        <v>733209</v>
      </c>
      <c r="AE108" s="450"/>
      <c r="AF108" s="250"/>
      <c r="AG108" s="250"/>
      <c r="AH108" s="250"/>
      <c r="AI108" s="250"/>
      <c r="AJ108" s="250"/>
      <c r="AK108" s="250"/>
      <c r="AL108" s="250"/>
      <c r="AM108" s="250"/>
      <c r="AN108" s="250"/>
      <c r="AO108" s="250"/>
      <c r="AP108" s="250"/>
      <c r="AQ108" s="250"/>
      <c r="AR108" s="250"/>
      <c r="AS108" s="250"/>
      <c r="AT108" s="250"/>
      <c r="AU108" s="250"/>
      <c r="AV108" s="250"/>
      <c r="AW108" s="250"/>
      <c r="AX108" s="250"/>
      <c r="AY108" s="250"/>
      <c r="AZ108" s="250"/>
    </row>
    <row r="109" spans="1:52" s="339" customFormat="1" ht="18" customHeight="1" x14ac:dyDescent="0.15">
      <c r="A109" s="41" t="s">
        <v>161</v>
      </c>
      <c r="B109" s="42" t="s">
        <v>457</v>
      </c>
      <c r="C109" s="144">
        <v>284</v>
      </c>
      <c r="D109" s="338">
        <v>0</v>
      </c>
      <c r="E109" s="337">
        <v>0</v>
      </c>
      <c r="F109" s="201">
        <v>105331</v>
      </c>
      <c r="G109" s="167">
        <v>156498</v>
      </c>
      <c r="H109" s="157">
        <v>8801</v>
      </c>
      <c r="I109" s="167" t="s">
        <v>532</v>
      </c>
      <c r="J109" s="166" t="s">
        <v>18</v>
      </c>
      <c r="K109" s="515">
        <v>322373</v>
      </c>
      <c r="L109" s="166">
        <v>21489</v>
      </c>
      <c r="M109" s="140">
        <v>17342</v>
      </c>
      <c r="N109" s="336">
        <f>SUM(I109:M109)</f>
        <v>361204</v>
      </c>
      <c r="O109" s="5"/>
      <c r="P109" s="340"/>
      <c r="Q109" s="46" t="s">
        <v>161</v>
      </c>
      <c r="R109" s="34" t="s">
        <v>457</v>
      </c>
      <c r="S109" s="294"/>
      <c r="T109" s="294"/>
      <c r="U109" s="294"/>
      <c r="V109" s="395"/>
      <c r="W109" s="396"/>
      <c r="X109" s="396"/>
      <c r="Y109" s="396"/>
      <c r="Z109" s="396"/>
      <c r="AA109" s="396"/>
      <c r="AB109" s="396"/>
      <c r="AC109" s="396"/>
      <c r="AD109" s="396"/>
      <c r="AE109" s="451"/>
      <c r="AF109" s="340"/>
      <c r="AG109" s="340"/>
      <c r="AH109" s="340"/>
      <c r="AI109" s="340"/>
      <c r="AJ109" s="340"/>
      <c r="AK109" s="340"/>
      <c r="AL109" s="340"/>
      <c r="AM109" s="340"/>
      <c r="AN109" s="340"/>
      <c r="AO109" s="340"/>
      <c r="AP109" s="340"/>
      <c r="AQ109" s="340"/>
      <c r="AR109" s="340"/>
      <c r="AS109" s="340"/>
      <c r="AT109" s="340"/>
      <c r="AU109" s="340"/>
      <c r="AV109" s="340"/>
      <c r="AW109" s="340"/>
      <c r="AX109" s="340"/>
      <c r="AY109" s="340"/>
      <c r="AZ109" s="340"/>
    </row>
    <row r="110" spans="1:52" s="5" customFormat="1" ht="18" customHeight="1" x14ac:dyDescent="0.15">
      <c r="A110" s="41" t="s">
        <v>162</v>
      </c>
      <c r="B110" s="42" t="s">
        <v>456</v>
      </c>
      <c r="C110" s="144">
        <v>282</v>
      </c>
      <c r="D110" s="338">
        <v>0</v>
      </c>
      <c r="E110" s="337">
        <v>0</v>
      </c>
      <c r="F110" s="201">
        <v>42714</v>
      </c>
      <c r="G110" s="167" t="s">
        <v>484</v>
      </c>
      <c r="H110" s="157" t="s">
        <v>484</v>
      </c>
      <c r="I110" s="167" t="s">
        <v>18</v>
      </c>
      <c r="J110" s="166" t="s">
        <v>18</v>
      </c>
      <c r="K110" s="515">
        <v>162840</v>
      </c>
      <c r="L110" s="166" t="s">
        <v>491</v>
      </c>
      <c r="M110" s="140">
        <v>5057</v>
      </c>
      <c r="N110" s="336">
        <f>SUM(I110:M110)</f>
        <v>167897</v>
      </c>
      <c r="P110" s="294"/>
      <c r="Q110" s="46" t="s">
        <v>162</v>
      </c>
      <c r="R110" s="34" t="s">
        <v>456</v>
      </c>
      <c r="S110" s="294"/>
      <c r="T110" s="294"/>
      <c r="U110" s="294"/>
      <c r="V110" s="395"/>
      <c r="W110" s="396"/>
      <c r="X110" s="396"/>
      <c r="Y110" s="396"/>
      <c r="Z110" s="396"/>
      <c r="AA110" s="396"/>
      <c r="AB110" s="396"/>
      <c r="AC110" s="396"/>
      <c r="AD110" s="396"/>
      <c r="AE110" s="451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4"/>
      <c r="AZ110" s="294"/>
    </row>
    <row r="111" spans="1:52" s="5" customFormat="1" ht="18" customHeight="1" x14ac:dyDescent="0.15">
      <c r="A111" s="41" t="s">
        <v>163</v>
      </c>
      <c r="B111" s="42" t="s">
        <v>455</v>
      </c>
      <c r="C111" s="144">
        <v>280</v>
      </c>
      <c r="D111" s="338">
        <v>0</v>
      </c>
      <c r="E111" s="337">
        <v>0</v>
      </c>
      <c r="F111" s="201">
        <v>26330</v>
      </c>
      <c r="G111" s="167" t="s">
        <v>484</v>
      </c>
      <c r="H111" s="157" t="s">
        <v>484</v>
      </c>
      <c r="I111" s="167" t="s">
        <v>18</v>
      </c>
      <c r="J111" s="166" t="s">
        <v>18</v>
      </c>
      <c r="K111" s="515">
        <v>107702</v>
      </c>
      <c r="L111" s="166" t="s">
        <v>491</v>
      </c>
      <c r="M111" s="140">
        <v>3655</v>
      </c>
      <c r="N111" s="336">
        <f>SUM(I111:M111)</f>
        <v>111357</v>
      </c>
      <c r="P111" s="294"/>
      <c r="Q111" s="46" t="s">
        <v>163</v>
      </c>
      <c r="R111" s="34" t="s">
        <v>455</v>
      </c>
      <c r="S111" s="294"/>
      <c r="T111" s="294"/>
      <c r="U111" s="294"/>
      <c r="V111" s="395"/>
      <c r="W111" s="396"/>
      <c r="X111" s="396"/>
      <c r="Y111" s="396"/>
      <c r="Z111" s="396"/>
      <c r="AA111" s="396"/>
      <c r="AB111" s="396"/>
      <c r="AC111" s="396"/>
      <c r="AD111" s="396"/>
      <c r="AE111" s="451"/>
      <c r="AF111" s="294"/>
      <c r="AG111" s="294"/>
      <c r="AH111" s="294"/>
      <c r="AI111" s="294"/>
      <c r="AJ111" s="294"/>
      <c r="AK111" s="294"/>
      <c r="AL111" s="294"/>
      <c r="AM111" s="294"/>
      <c r="AN111" s="294"/>
      <c r="AO111" s="294"/>
      <c r="AP111" s="294"/>
      <c r="AQ111" s="294"/>
      <c r="AR111" s="294"/>
      <c r="AS111" s="294"/>
      <c r="AT111" s="294"/>
      <c r="AU111" s="294"/>
      <c r="AV111" s="294"/>
      <c r="AW111" s="294"/>
      <c r="AX111" s="294"/>
      <c r="AY111" s="294"/>
      <c r="AZ111" s="294"/>
    </row>
    <row r="112" spans="1:52" s="5" customFormat="1" ht="18" customHeight="1" x14ac:dyDescent="0.15">
      <c r="A112" s="41" t="s">
        <v>164</v>
      </c>
      <c r="B112" s="42" t="s">
        <v>454</v>
      </c>
      <c r="C112" s="144">
        <v>282</v>
      </c>
      <c r="D112" s="338">
        <v>0</v>
      </c>
      <c r="E112" s="337">
        <v>0</v>
      </c>
      <c r="F112" s="201">
        <v>21739</v>
      </c>
      <c r="G112" s="167" t="s">
        <v>484</v>
      </c>
      <c r="H112" s="157" t="s">
        <v>484</v>
      </c>
      <c r="I112" s="167" t="s">
        <v>18</v>
      </c>
      <c r="J112" s="166" t="s">
        <v>18</v>
      </c>
      <c r="K112" s="515">
        <v>85255</v>
      </c>
      <c r="L112" s="166" t="s">
        <v>491</v>
      </c>
      <c r="M112" s="140">
        <v>1551</v>
      </c>
      <c r="N112" s="336">
        <f>SUM(I112:M112)</f>
        <v>86806</v>
      </c>
      <c r="P112" s="294"/>
      <c r="Q112" s="46" t="s">
        <v>164</v>
      </c>
      <c r="R112" s="34" t="s">
        <v>454</v>
      </c>
      <c r="S112" s="294"/>
      <c r="T112" s="294"/>
      <c r="U112" s="294"/>
      <c r="V112" s="395"/>
      <c r="W112" s="396"/>
      <c r="X112" s="396"/>
      <c r="Y112" s="396"/>
      <c r="Z112" s="396"/>
      <c r="AA112" s="396"/>
      <c r="AB112" s="396"/>
      <c r="AC112" s="396"/>
      <c r="AD112" s="396"/>
      <c r="AE112" s="451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</row>
    <row r="113" spans="1:52" s="5" customFormat="1" ht="18" customHeight="1" x14ac:dyDescent="0.15">
      <c r="A113" s="44" t="s">
        <v>406</v>
      </c>
      <c r="B113" s="42" t="s">
        <v>453</v>
      </c>
      <c r="C113" s="144">
        <v>308</v>
      </c>
      <c r="D113" s="338">
        <v>0</v>
      </c>
      <c r="E113" s="337">
        <v>0</v>
      </c>
      <c r="F113" s="201">
        <v>3953</v>
      </c>
      <c r="G113" s="167" t="s">
        <v>484</v>
      </c>
      <c r="H113" s="157" t="s">
        <v>484</v>
      </c>
      <c r="I113" s="167" t="s">
        <v>18</v>
      </c>
      <c r="J113" s="166" t="s">
        <v>18</v>
      </c>
      <c r="K113" s="515">
        <v>5945</v>
      </c>
      <c r="L113" s="166" t="s">
        <v>491</v>
      </c>
      <c r="M113" s="140">
        <v>0</v>
      </c>
      <c r="N113" s="336">
        <f>SUM(I113:M113)</f>
        <v>5945</v>
      </c>
      <c r="P113" s="294"/>
      <c r="Q113" s="62" t="s">
        <v>406</v>
      </c>
      <c r="R113" s="34" t="s">
        <v>453</v>
      </c>
      <c r="S113" s="294"/>
      <c r="T113" s="294"/>
      <c r="U113" s="294"/>
      <c r="V113" s="395"/>
      <c r="W113" s="396"/>
      <c r="X113" s="396"/>
      <c r="Y113" s="396"/>
      <c r="Z113" s="396"/>
      <c r="AA113" s="396"/>
      <c r="AB113" s="396"/>
      <c r="AC113" s="396"/>
      <c r="AD113" s="396"/>
      <c r="AE113" s="448"/>
      <c r="AF113" s="294"/>
      <c r="AG113" s="294"/>
      <c r="AH113" s="294"/>
      <c r="AI113" s="294"/>
      <c r="AJ113" s="294"/>
      <c r="AK113" s="294"/>
      <c r="AL113" s="294"/>
      <c r="AM113" s="294"/>
      <c r="AN113" s="294"/>
      <c r="AO113" s="294"/>
      <c r="AP113" s="294"/>
      <c r="AQ113" s="294"/>
      <c r="AR113" s="294"/>
      <c r="AS113" s="294"/>
      <c r="AT113" s="294"/>
      <c r="AU113" s="294"/>
      <c r="AV113" s="294"/>
      <c r="AW113" s="294"/>
      <c r="AX113" s="294"/>
      <c r="AY113" s="294"/>
      <c r="AZ113" s="294"/>
    </row>
    <row r="114" spans="1:52" s="4" customFormat="1" ht="18" customHeight="1" x14ac:dyDescent="0.15">
      <c r="A114" s="45" t="s">
        <v>545</v>
      </c>
      <c r="B114" s="38" t="s">
        <v>165</v>
      </c>
      <c r="C114" s="144"/>
      <c r="D114" s="141"/>
      <c r="E114" s="142"/>
      <c r="F114" s="230">
        <f t="shared" ref="F114:K114" si="31">SUM(F115:F117)</f>
        <v>389036</v>
      </c>
      <c r="G114" s="229">
        <f t="shared" si="31"/>
        <v>63172</v>
      </c>
      <c r="H114" s="231">
        <f t="shared" si="31"/>
        <v>4440</v>
      </c>
      <c r="I114" s="229">
        <f t="shared" si="31"/>
        <v>404494</v>
      </c>
      <c r="J114" s="228">
        <f t="shared" si="31"/>
        <v>236383</v>
      </c>
      <c r="K114" s="227">
        <f t="shared" si="31"/>
        <v>640877</v>
      </c>
      <c r="L114" s="228" t="s">
        <v>490</v>
      </c>
      <c r="M114" s="227">
        <f>SUM(M115:M117)</f>
        <v>12926</v>
      </c>
      <c r="N114" s="272">
        <f>SUM(N115:N117)</f>
        <v>653803</v>
      </c>
      <c r="P114" s="232"/>
      <c r="Q114" s="60">
        <v>14</v>
      </c>
      <c r="R114" s="411" t="s">
        <v>165</v>
      </c>
      <c r="S114" s="232"/>
      <c r="T114" s="232"/>
      <c r="U114" s="232"/>
      <c r="V114" s="482">
        <f t="shared" ref="V114:AD114" si="32">F114</f>
        <v>389036</v>
      </c>
      <c r="W114" s="464">
        <f t="shared" si="32"/>
        <v>63172</v>
      </c>
      <c r="X114" s="464">
        <f t="shared" si="32"/>
        <v>4440</v>
      </c>
      <c r="Y114" s="464">
        <f t="shared" si="32"/>
        <v>404494</v>
      </c>
      <c r="Z114" s="464">
        <f t="shared" si="32"/>
        <v>236383</v>
      </c>
      <c r="AA114" s="464">
        <f t="shared" si="32"/>
        <v>640877</v>
      </c>
      <c r="AB114" s="464" t="str">
        <f t="shared" si="32"/>
        <v>／</v>
      </c>
      <c r="AC114" s="464">
        <f t="shared" si="32"/>
        <v>12926</v>
      </c>
      <c r="AD114" s="464">
        <f t="shared" si="32"/>
        <v>653803</v>
      </c>
      <c r="AE114" s="451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32"/>
      <c r="AT114" s="232"/>
      <c r="AU114" s="232"/>
      <c r="AV114" s="232"/>
      <c r="AW114" s="232"/>
      <c r="AX114" s="232"/>
      <c r="AY114" s="232"/>
      <c r="AZ114" s="232"/>
    </row>
    <row r="115" spans="1:52" s="5" customFormat="1" ht="18" customHeight="1" x14ac:dyDescent="0.15">
      <c r="A115" s="41" t="s">
        <v>166</v>
      </c>
      <c r="B115" s="42" t="s">
        <v>167</v>
      </c>
      <c r="C115" s="144">
        <v>327</v>
      </c>
      <c r="D115" s="141">
        <v>0</v>
      </c>
      <c r="E115" s="142">
        <v>0</v>
      </c>
      <c r="F115" s="201">
        <v>226022</v>
      </c>
      <c r="G115" s="167">
        <v>41416</v>
      </c>
      <c r="H115" s="157">
        <v>2482</v>
      </c>
      <c r="I115" s="167">
        <v>243449</v>
      </c>
      <c r="J115" s="166">
        <v>138735</v>
      </c>
      <c r="K115" s="140">
        <f>+I115+J115</f>
        <v>382184</v>
      </c>
      <c r="L115" s="166" t="s">
        <v>490</v>
      </c>
      <c r="M115" s="140">
        <v>3996</v>
      </c>
      <c r="N115" s="194">
        <f>SUM(I115:M115)-K115</f>
        <v>386180</v>
      </c>
      <c r="P115" s="294"/>
      <c r="Q115" s="46" t="s">
        <v>166</v>
      </c>
      <c r="R115" s="34" t="s">
        <v>167</v>
      </c>
      <c r="S115" s="294"/>
      <c r="T115" s="294"/>
      <c r="U115" s="294"/>
      <c r="V115" s="395"/>
      <c r="W115" s="396"/>
      <c r="X115" s="396"/>
      <c r="Y115" s="396"/>
      <c r="Z115" s="396"/>
      <c r="AA115" s="396"/>
      <c r="AB115" s="396"/>
      <c r="AC115" s="396"/>
      <c r="AD115" s="396"/>
      <c r="AE115" s="451"/>
      <c r="AF115" s="294"/>
      <c r="AG115" s="294"/>
      <c r="AH115" s="294"/>
      <c r="AI115" s="294"/>
      <c r="AJ115" s="294"/>
      <c r="AK115" s="294"/>
      <c r="AL115" s="294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</row>
    <row r="116" spans="1:52" s="5" customFormat="1" ht="18" customHeight="1" x14ac:dyDescent="0.15">
      <c r="A116" s="41" t="s">
        <v>168</v>
      </c>
      <c r="B116" s="42" t="s">
        <v>169</v>
      </c>
      <c r="C116" s="144">
        <v>327</v>
      </c>
      <c r="D116" s="141">
        <v>0</v>
      </c>
      <c r="E116" s="142">
        <v>0</v>
      </c>
      <c r="F116" s="201">
        <v>134398</v>
      </c>
      <c r="G116" s="167">
        <v>16013</v>
      </c>
      <c r="H116" s="157">
        <v>1513</v>
      </c>
      <c r="I116" s="167">
        <v>122060</v>
      </c>
      <c r="J116" s="166">
        <v>77331</v>
      </c>
      <c r="K116" s="140">
        <f>+I116+J116</f>
        <v>199391</v>
      </c>
      <c r="L116" s="166" t="s">
        <v>490</v>
      </c>
      <c r="M116" s="140">
        <v>7974</v>
      </c>
      <c r="N116" s="194">
        <f>SUM(I116:M116)-K116</f>
        <v>207365</v>
      </c>
      <c r="P116" s="294"/>
      <c r="Q116" s="46" t="s">
        <v>168</v>
      </c>
      <c r="R116" s="34" t="s">
        <v>169</v>
      </c>
      <c r="S116" s="294"/>
      <c r="T116" s="294"/>
      <c r="U116" s="294"/>
      <c r="V116" s="395"/>
      <c r="W116" s="396"/>
      <c r="X116" s="396"/>
      <c r="Y116" s="396"/>
      <c r="Z116" s="396"/>
      <c r="AA116" s="396"/>
      <c r="AB116" s="396"/>
      <c r="AC116" s="396"/>
      <c r="AD116" s="396"/>
      <c r="AE116" s="451"/>
      <c r="AF116" s="294"/>
      <c r="AG116" s="294"/>
      <c r="AH116" s="294"/>
      <c r="AI116" s="294"/>
      <c r="AJ116" s="294"/>
      <c r="AK116" s="294"/>
      <c r="AL116" s="294"/>
      <c r="AM116" s="294"/>
      <c r="AN116" s="294"/>
      <c r="AO116" s="294"/>
      <c r="AP116" s="294"/>
      <c r="AQ116" s="294"/>
      <c r="AR116" s="294"/>
      <c r="AS116" s="294"/>
      <c r="AT116" s="294"/>
      <c r="AU116" s="294"/>
      <c r="AV116" s="294"/>
      <c r="AW116" s="294"/>
      <c r="AX116" s="294"/>
      <c r="AY116" s="294"/>
      <c r="AZ116" s="294"/>
    </row>
    <row r="117" spans="1:52" s="5" customFormat="1" ht="18" customHeight="1" x14ac:dyDescent="0.15">
      <c r="A117" s="41" t="s">
        <v>170</v>
      </c>
      <c r="B117" s="42" t="s">
        <v>171</v>
      </c>
      <c r="C117" s="246">
        <v>265</v>
      </c>
      <c r="D117" s="244">
        <v>0</v>
      </c>
      <c r="E117" s="200">
        <v>0</v>
      </c>
      <c r="F117" s="201">
        <v>28616</v>
      </c>
      <c r="G117" s="167">
        <v>5743</v>
      </c>
      <c r="H117" s="157">
        <v>445</v>
      </c>
      <c r="I117" s="167">
        <v>38985</v>
      </c>
      <c r="J117" s="166">
        <v>20317</v>
      </c>
      <c r="K117" s="140">
        <f>+I117+J117</f>
        <v>59302</v>
      </c>
      <c r="L117" s="166" t="s">
        <v>490</v>
      </c>
      <c r="M117" s="140">
        <v>956</v>
      </c>
      <c r="N117" s="194">
        <f>SUM(I117:M117)-K117</f>
        <v>60258</v>
      </c>
      <c r="P117" s="294"/>
      <c r="Q117" s="46" t="s">
        <v>170</v>
      </c>
      <c r="R117" s="34" t="s">
        <v>171</v>
      </c>
      <c r="S117" s="294"/>
      <c r="T117" s="294"/>
      <c r="U117" s="294"/>
      <c r="V117" s="395"/>
      <c r="W117" s="396"/>
      <c r="X117" s="396"/>
      <c r="Y117" s="396"/>
      <c r="Z117" s="396"/>
      <c r="AA117" s="396"/>
      <c r="AB117" s="396"/>
      <c r="AC117" s="396"/>
      <c r="AD117" s="396"/>
      <c r="AE117" s="448"/>
      <c r="AF117" s="294"/>
      <c r="AG117" s="294"/>
      <c r="AH117" s="294"/>
      <c r="AI117" s="294"/>
      <c r="AJ117" s="294"/>
      <c r="AK117" s="294"/>
      <c r="AL117" s="294"/>
      <c r="AM117" s="294"/>
      <c r="AN117" s="294"/>
      <c r="AO117" s="294"/>
      <c r="AP117" s="294"/>
      <c r="AQ117" s="294"/>
      <c r="AR117" s="294"/>
      <c r="AS117" s="294"/>
      <c r="AT117" s="294"/>
      <c r="AU117" s="294"/>
      <c r="AV117" s="294"/>
      <c r="AW117" s="294"/>
      <c r="AX117" s="294"/>
      <c r="AY117" s="294"/>
      <c r="AZ117" s="294"/>
    </row>
    <row r="118" spans="1:52" s="14" customFormat="1" ht="18" customHeight="1" x14ac:dyDescent="0.15">
      <c r="A118" s="45" t="s">
        <v>546</v>
      </c>
      <c r="B118" s="38" t="s">
        <v>172</v>
      </c>
      <c r="C118" s="96"/>
      <c r="D118" s="93"/>
      <c r="E118" s="92"/>
      <c r="F118" s="230" t="s">
        <v>481</v>
      </c>
      <c r="G118" s="229" t="s">
        <v>481</v>
      </c>
      <c r="H118" s="231" t="s">
        <v>481</v>
      </c>
      <c r="I118" s="229">
        <f t="shared" ref="I118:N118" si="33">SUM(I119:I122)</f>
        <v>964205</v>
      </c>
      <c r="J118" s="228">
        <f t="shared" si="33"/>
        <v>453790</v>
      </c>
      <c r="K118" s="227">
        <f t="shared" si="33"/>
        <v>1417995</v>
      </c>
      <c r="L118" s="228">
        <f t="shared" si="33"/>
        <v>22241</v>
      </c>
      <c r="M118" s="227">
        <f t="shared" si="33"/>
        <v>24666</v>
      </c>
      <c r="N118" s="272">
        <f t="shared" si="33"/>
        <v>1464902</v>
      </c>
      <c r="P118" s="235"/>
      <c r="Q118" s="60">
        <v>15</v>
      </c>
      <c r="R118" s="411" t="s">
        <v>172</v>
      </c>
      <c r="S118" s="232"/>
      <c r="T118" s="232"/>
      <c r="U118" s="232"/>
      <c r="V118" s="482" t="str">
        <f t="shared" ref="V118:AD118" si="34">F118</f>
        <v>－</v>
      </c>
      <c r="W118" s="464" t="str">
        <f t="shared" si="34"/>
        <v>－</v>
      </c>
      <c r="X118" s="464" t="str">
        <f t="shared" si="34"/>
        <v>－</v>
      </c>
      <c r="Y118" s="464">
        <f t="shared" si="34"/>
        <v>964205</v>
      </c>
      <c r="Z118" s="464">
        <f t="shared" si="34"/>
        <v>453790</v>
      </c>
      <c r="AA118" s="464">
        <f t="shared" si="34"/>
        <v>1417995</v>
      </c>
      <c r="AB118" s="464">
        <f t="shared" si="34"/>
        <v>22241</v>
      </c>
      <c r="AC118" s="464">
        <f t="shared" si="34"/>
        <v>24666</v>
      </c>
      <c r="AD118" s="464">
        <f t="shared" si="34"/>
        <v>1464902</v>
      </c>
      <c r="AE118" s="435"/>
      <c r="AF118" s="235"/>
      <c r="AG118" s="235"/>
      <c r="AH118" s="235"/>
      <c r="AI118" s="235"/>
      <c r="AJ118" s="235"/>
      <c r="AK118" s="235"/>
      <c r="AL118" s="235"/>
      <c r="AM118" s="235"/>
      <c r="AN118" s="235"/>
      <c r="AO118" s="235"/>
      <c r="AP118" s="235"/>
      <c r="AQ118" s="235"/>
      <c r="AR118" s="235"/>
      <c r="AS118" s="235"/>
      <c r="AT118" s="235"/>
      <c r="AU118" s="235"/>
      <c r="AV118" s="235"/>
      <c r="AW118" s="235"/>
      <c r="AX118" s="235"/>
      <c r="AY118" s="235"/>
      <c r="AZ118" s="235"/>
    </row>
    <row r="119" spans="1:52" ht="18" customHeight="1" x14ac:dyDescent="0.15">
      <c r="A119" s="41" t="s">
        <v>173</v>
      </c>
      <c r="B119" s="20" t="s">
        <v>174</v>
      </c>
      <c r="C119" s="96">
        <v>270</v>
      </c>
      <c r="D119" s="93">
        <v>0</v>
      </c>
      <c r="E119" s="92">
        <v>0</v>
      </c>
      <c r="F119" s="201">
        <v>213405</v>
      </c>
      <c r="G119" s="167">
        <v>136665</v>
      </c>
      <c r="H119" s="157">
        <v>8531</v>
      </c>
      <c r="I119" s="167">
        <v>339410</v>
      </c>
      <c r="J119" s="166">
        <v>176893</v>
      </c>
      <c r="K119" s="140">
        <f>+I119+J119</f>
        <v>516303</v>
      </c>
      <c r="L119" s="166">
        <v>22241</v>
      </c>
      <c r="M119" s="140">
        <v>24666</v>
      </c>
      <c r="N119" s="194">
        <f>+I119+J119+L119+M119</f>
        <v>563210</v>
      </c>
      <c r="P119" s="78"/>
      <c r="Q119" s="46" t="s">
        <v>173</v>
      </c>
      <c r="R119" s="47" t="s">
        <v>174</v>
      </c>
      <c r="S119" s="250"/>
      <c r="T119" s="250"/>
      <c r="U119" s="250"/>
      <c r="V119" s="397"/>
      <c r="W119" s="389"/>
      <c r="X119" s="389"/>
      <c r="Y119" s="389"/>
      <c r="Z119" s="389"/>
      <c r="AA119" s="389"/>
      <c r="AB119" s="389"/>
      <c r="AC119" s="389"/>
      <c r="AD119" s="389"/>
      <c r="AE119" s="435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</row>
    <row r="120" spans="1:52" ht="18" customHeight="1" x14ac:dyDescent="0.15">
      <c r="A120" s="41" t="s">
        <v>175</v>
      </c>
      <c r="B120" s="20" t="s">
        <v>176</v>
      </c>
      <c r="C120" s="96">
        <v>308</v>
      </c>
      <c r="D120" s="93">
        <v>0</v>
      </c>
      <c r="E120" s="92">
        <v>0</v>
      </c>
      <c r="F120" s="166" t="s">
        <v>484</v>
      </c>
      <c r="G120" s="167" t="s">
        <v>484</v>
      </c>
      <c r="H120" s="157" t="s">
        <v>484</v>
      </c>
      <c r="I120" s="167">
        <v>161447</v>
      </c>
      <c r="J120" s="166">
        <v>64510</v>
      </c>
      <c r="K120" s="140">
        <f>+I120+J120</f>
        <v>225957</v>
      </c>
      <c r="L120" s="166" t="s">
        <v>490</v>
      </c>
      <c r="M120" s="140" t="s">
        <v>491</v>
      </c>
      <c r="N120" s="194">
        <f>SUM(I120:M120)-K120</f>
        <v>225957</v>
      </c>
      <c r="P120" s="78"/>
      <c r="Q120" s="46" t="s">
        <v>175</v>
      </c>
      <c r="R120" s="47" t="s">
        <v>176</v>
      </c>
      <c r="S120" s="250"/>
      <c r="T120" s="250"/>
      <c r="U120" s="250"/>
      <c r="V120" s="397"/>
      <c r="W120" s="389"/>
      <c r="X120" s="389"/>
      <c r="Y120" s="389"/>
      <c r="Z120" s="389"/>
      <c r="AA120" s="389"/>
      <c r="AB120" s="389"/>
      <c r="AC120" s="389"/>
      <c r="AD120" s="389"/>
      <c r="AE120" s="435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</row>
    <row r="121" spans="1:52" ht="18" customHeight="1" x14ac:dyDescent="0.15">
      <c r="A121" s="41" t="s">
        <v>177</v>
      </c>
      <c r="B121" s="20" t="s">
        <v>178</v>
      </c>
      <c r="C121" s="96">
        <v>325</v>
      </c>
      <c r="D121" s="93">
        <v>0</v>
      </c>
      <c r="E121" s="92">
        <v>0</v>
      </c>
      <c r="F121" s="201">
        <v>203440</v>
      </c>
      <c r="G121" s="167" t="s">
        <v>484</v>
      </c>
      <c r="H121" s="157" t="s">
        <v>484</v>
      </c>
      <c r="I121" s="167">
        <v>279240</v>
      </c>
      <c r="J121" s="166">
        <v>151340</v>
      </c>
      <c r="K121" s="140">
        <f>+I121+J121</f>
        <v>430580</v>
      </c>
      <c r="L121" s="166" t="s">
        <v>490</v>
      </c>
      <c r="M121" s="140" t="s">
        <v>491</v>
      </c>
      <c r="N121" s="194">
        <f>SUM(I121:M121)-K121</f>
        <v>430580</v>
      </c>
      <c r="P121" s="78"/>
      <c r="Q121" s="46" t="s">
        <v>177</v>
      </c>
      <c r="R121" s="47" t="s">
        <v>178</v>
      </c>
      <c r="S121" s="250"/>
      <c r="T121" s="250"/>
      <c r="U121" s="250"/>
      <c r="V121" s="397"/>
      <c r="W121" s="389"/>
      <c r="X121" s="389"/>
      <c r="Y121" s="389"/>
      <c r="Z121" s="389"/>
      <c r="AA121" s="389"/>
      <c r="AB121" s="389"/>
      <c r="AC121" s="389"/>
      <c r="AD121" s="389"/>
      <c r="AE121" s="435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</row>
    <row r="122" spans="1:52" ht="18" customHeight="1" x14ac:dyDescent="0.15">
      <c r="A122" s="41" t="s">
        <v>179</v>
      </c>
      <c r="B122" s="20" t="s">
        <v>141</v>
      </c>
      <c r="C122" s="197">
        <v>326</v>
      </c>
      <c r="D122" s="198">
        <v>0</v>
      </c>
      <c r="E122" s="199">
        <v>0</v>
      </c>
      <c r="F122" s="201">
        <v>156714</v>
      </c>
      <c r="G122" s="167" t="s">
        <v>484</v>
      </c>
      <c r="H122" s="157" t="s">
        <v>484</v>
      </c>
      <c r="I122" s="167">
        <v>184108</v>
      </c>
      <c r="J122" s="166">
        <v>61047</v>
      </c>
      <c r="K122" s="140">
        <f>+I122+J122</f>
        <v>245155</v>
      </c>
      <c r="L122" s="166" t="s">
        <v>490</v>
      </c>
      <c r="M122" s="140" t="s">
        <v>491</v>
      </c>
      <c r="N122" s="194">
        <f>SUM(I122:M122)-K122</f>
        <v>245155</v>
      </c>
      <c r="P122" s="78"/>
      <c r="Q122" s="46" t="s">
        <v>179</v>
      </c>
      <c r="R122" s="47" t="s">
        <v>141</v>
      </c>
      <c r="S122" s="250"/>
      <c r="T122" s="250"/>
      <c r="U122" s="250"/>
      <c r="V122" s="397"/>
      <c r="W122" s="389"/>
      <c r="X122" s="389"/>
      <c r="Y122" s="389"/>
      <c r="Z122" s="389"/>
      <c r="AA122" s="389"/>
      <c r="AB122" s="389"/>
      <c r="AC122" s="389"/>
      <c r="AD122" s="389"/>
      <c r="AE122" s="439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</row>
    <row r="123" spans="1:52" s="15" customFormat="1" ht="18" customHeight="1" x14ac:dyDescent="0.15">
      <c r="A123" s="45" t="s">
        <v>547</v>
      </c>
      <c r="B123" s="77" t="s">
        <v>180</v>
      </c>
      <c r="C123" s="229"/>
      <c r="D123" s="227"/>
      <c r="E123" s="231"/>
      <c r="F123" s="230">
        <f t="shared" ref="F123:K123" si="35">SUM(F124:F127)</f>
        <v>136601</v>
      </c>
      <c r="G123" s="229">
        <f t="shared" si="35"/>
        <v>98056</v>
      </c>
      <c r="H123" s="231">
        <f t="shared" si="35"/>
        <v>5444</v>
      </c>
      <c r="I123" s="229">
        <f t="shared" si="35"/>
        <v>197893</v>
      </c>
      <c r="J123" s="228">
        <f t="shared" si="35"/>
        <v>101240</v>
      </c>
      <c r="K123" s="228">
        <f t="shared" si="35"/>
        <v>299133</v>
      </c>
      <c r="L123" s="228" t="s">
        <v>491</v>
      </c>
      <c r="M123" s="227">
        <f>SUM(M124:M127)</f>
        <v>28230</v>
      </c>
      <c r="N123" s="272">
        <f>SUM(N124:N127)</f>
        <v>327363</v>
      </c>
      <c r="P123" s="312"/>
      <c r="Q123" s="60">
        <v>16</v>
      </c>
      <c r="R123" s="61" t="s">
        <v>180</v>
      </c>
      <c r="S123" s="226"/>
      <c r="T123" s="226"/>
      <c r="U123" s="226"/>
      <c r="V123" s="486">
        <f t="shared" ref="V123:AD123" si="36">F123</f>
        <v>136601</v>
      </c>
      <c r="W123" s="468">
        <f t="shared" si="36"/>
        <v>98056</v>
      </c>
      <c r="X123" s="468">
        <f t="shared" si="36"/>
        <v>5444</v>
      </c>
      <c r="Y123" s="468">
        <f t="shared" si="36"/>
        <v>197893</v>
      </c>
      <c r="Z123" s="468">
        <f t="shared" si="36"/>
        <v>101240</v>
      </c>
      <c r="AA123" s="468">
        <f t="shared" si="36"/>
        <v>299133</v>
      </c>
      <c r="AB123" s="468" t="str">
        <f t="shared" si="36"/>
        <v>／</v>
      </c>
      <c r="AC123" s="468">
        <f t="shared" si="36"/>
        <v>28230</v>
      </c>
      <c r="AD123" s="468">
        <f t="shared" si="36"/>
        <v>327363</v>
      </c>
      <c r="AE123" s="443"/>
      <c r="AF123" s="312"/>
      <c r="AG123" s="312"/>
      <c r="AH123" s="312"/>
      <c r="AI123" s="312"/>
      <c r="AJ123" s="312"/>
      <c r="AK123" s="312"/>
      <c r="AL123" s="312"/>
      <c r="AM123" s="312"/>
      <c r="AN123" s="312"/>
      <c r="AO123" s="312"/>
      <c r="AP123" s="312"/>
      <c r="AQ123" s="312"/>
      <c r="AR123" s="312"/>
      <c r="AS123" s="312"/>
      <c r="AT123" s="312"/>
      <c r="AU123" s="312"/>
      <c r="AV123" s="312"/>
      <c r="AW123" s="312"/>
      <c r="AX123" s="312"/>
      <c r="AY123" s="312"/>
      <c r="AZ123" s="312"/>
    </row>
    <row r="124" spans="1:52" s="8" customFormat="1" ht="18" customHeight="1" x14ac:dyDescent="0.15">
      <c r="A124" s="41" t="s">
        <v>181</v>
      </c>
      <c r="B124" s="42" t="s">
        <v>182</v>
      </c>
      <c r="C124" s="110">
        <v>196</v>
      </c>
      <c r="D124" s="514">
        <v>95</v>
      </c>
      <c r="E124" s="142">
        <v>0</v>
      </c>
      <c r="F124" s="190">
        <v>133829</v>
      </c>
      <c r="G124" s="144">
        <v>98056</v>
      </c>
      <c r="H124" s="142">
        <v>5444</v>
      </c>
      <c r="I124" s="144">
        <v>193831</v>
      </c>
      <c r="J124" s="143">
        <v>99958</v>
      </c>
      <c r="K124" s="141">
        <v>293789</v>
      </c>
      <c r="L124" s="140" t="s">
        <v>491</v>
      </c>
      <c r="M124" s="141">
        <v>27800</v>
      </c>
      <c r="N124" s="194">
        <f>SUM(I124:M124)-K124</f>
        <v>321589</v>
      </c>
      <c r="P124" s="311"/>
      <c r="Q124" s="46" t="s">
        <v>181</v>
      </c>
      <c r="R124" s="34" t="s">
        <v>182</v>
      </c>
      <c r="S124" s="294"/>
      <c r="T124" s="294"/>
      <c r="U124" s="294"/>
      <c r="V124" s="398"/>
      <c r="W124" s="399"/>
      <c r="X124" s="399"/>
      <c r="Y124" s="399"/>
      <c r="Z124" s="399"/>
      <c r="AA124" s="399"/>
      <c r="AB124" s="399"/>
      <c r="AC124" s="399"/>
      <c r="AD124" s="399"/>
      <c r="AE124" s="443"/>
      <c r="AF124" s="311"/>
      <c r="AG124" s="311"/>
      <c r="AH124" s="311"/>
      <c r="AI124" s="311"/>
      <c r="AJ124" s="311"/>
      <c r="AK124" s="311"/>
      <c r="AL124" s="311"/>
      <c r="AM124" s="311"/>
      <c r="AN124" s="311"/>
      <c r="AO124" s="311"/>
      <c r="AP124" s="311"/>
      <c r="AQ124" s="311"/>
      <c r="AR124" s="311"/>
      <c r="AS124" s="311"/>
      <c r="AT124" s="311"/>
      <c r="AU124" s="311"/>
      <c r="AV124" s="311"/>
      <c r="AW124" s="311"/>
      <c r="AX124" s="311"/>
      <c r="AY124" s="311"/>
      <c r="AZ124" s="311"/>
    </row>
    <row r="125" spans="1:52" s="8" customFormat="1" ht="18" customHeight="1" x14ac:dyDescent="0.15">
      <c r="A125" s="41" t="s">
        <v>183</v>
      </c>
      <c r="B125" s="42" t="s">
        <v>184</v>
      </c>
      <c r="C125" s="110">
        <v>64</v>
      </c>
      <c r="D125" s="514">
        <v>32</v>
      </c>
      <c r="E125" s="142">
        <v>0</v>
      </c>
      <c r="F125" s="190">
        <v>948</v>
      </c>
      <c r="G125" s="537" t="s">
        <v>452</v>
      </c>
      <c r="H125" s="594"/>
      <c r="I125" s="144">
        <v>992</v>
      </c>
      <c r="J125" s="143">
        <v>674</v>
      </c>
      <c r="K125" s="141">
        <v>1666</v>
      </c>
      <c r="L125" s="140" t="s">
        <v>491</v>
      </c>
      <c r="M125" s="141">
        <v>430</v>
      </c>
      <c r="N125" s="194">
        <f>SUM(I125:M125)-K125</f>
        <v>2096</v>
      </c>
      <c r="P125" s="311"/>
      <c r="Q125" s="46" t="s">
        <v>183</v>
      </c>
      <c r="R125" s="34" t="s">
        <v>184</v>
      </c>
      <c r="S125" s="294"/>
      <c r="T125" s="294"/>
      <c r="U125" s="294"/>
      <c r="V125" s="398"/>
      <c r="W125" s="399"/>
      <c r="X125" s="399"/>
      <c r="Y125" s="399"/>
      <c r="Z125" s="399"/>
      <c r="AA125" s="399"/>
      <c r="AB125" s="399"/>
      <c r="AC125" s="399"/>
      <c r="AD125" s="399"/>
      <c r="AE125" s="443"/>
      <c r="AF125" s="311"/>
      <c r="AG125" s="311"/>
      <c r="AH125" s="311"/>
      <c r="AI125" s="311"/>
      <c r="AJ125" s="311"/>
      <c r="AK125" s="311"/>
      <c r="AL125" s="311"/>
      <c r="AM125" s="311"/>
      <c r="AN125" s="311"/>
      <c r="AO125" s="311"/>
      <c r="AP125" s="311"/>
      <c r="AQ125" s="311"/>
      <c r="AR125" s="311"/>
      <c r="AS125" s="311"/>
      <c r="AT125" s="311"/>
      <c r="AU125" s="311"/>
      <c r="AV125" s="311"/>
      <c r="AW125" s="311"/>
      <c r="AX125" s="311"/>
      <c r="AY125" s="311"/>
      <c r="AZ125" s="311"/>
    </row>
    <row r="126" spans="1:52" s="8" customFormat="1" ht="18" customHeight="1" x14ac:dyDescent="0.15">
      <c r="A126" s="41" t="s">
        <v>185</v>
      </c>
      <c r="B126" s="42" t="s">
        <v>186</v>
      </c>
      <c r="C126" s="110">
        <v>64</v>
      </c>
      <c r="D126" s="514">
        <v>32</v>
      </c>
      <c r="E126" s="142">
        <v>0</v>
      </c>
      <c r="F126" s="190">
        <v>1016</v>
      </c>
      <c r="G126" s="537" t="s">
        <v>452</v>
      </c>
      <c r="H126" s="594"/>
      <c r="I126" s="144">
        <v>1751</v>
      </c>
      <c r="J126" s="143">
        <v>379</v>
      </c>
      <c r="K126" s="141">
        <v>2130</v>
      </c>
      <c r="L126" s="140" t="s">
        <v>491</v>
      </c>
      <c r="M126" s="141">
        <v>0</v>
      </c>
      <c r="N126" s="194">
        <f>SUM(I126:M126)-K126</f>
        <v>2130</v>
      </c>
      <c r="P126" s="311"/>
      <c r="Q126" s="46" t="s">
        <v>185</v>
      </c>
      <c r="R126" s="34" t="s">
        <v>186</v>
      </c>
      <c r="S126" s="294"/>
      <c r="T126" s="294"/>
      <c r="U126" s="294"/>
      <c r="V126" s="398"/>
      <c r="W126" s="399"/>
      <c r="X126" s="399"/>
      <c r="Y126" s="399"/>
      <c r="Z126" s="399"/>
      <c r="AA126" s="399"/>
      <c r="AB126" s="399"/>
      <c r="AC126" s="399"/>
      <c r="AD126" s="399"/>
      <c r="AE126" s="443"/>
      <c r="AF126" s="311"/>
      <c r="AG126" s="311"/>
      <c r="AH126" s="311"/>
      <c r="AI126" s="311"/>
      <c r="AJ126" s="311"/>
      <c r="AK126" s="311"/>
      <c r="AL126" s="311"/>
      <c r="AM126" s="311"/>
      <c r="AN126" s="311"/>
      <c r="AO126" s="311"/>
      <c r="AP126" s="311"/>
      <c r="AQ126" s="311"/>
      <c r="AR126" s="311"/>
      <c r="AS126" s="311"/>
      <c r="AT126" s="311"/>
      <c r="AU126" s="311"/>
      <c r="AV126" s="311"/>
      <c r="AW126" s="311"/>
      <c r="AX126" s="311"/>
      <c r="AY126" s="311"/>
      <c r="AZ126" s="311"/>
    </row>
    <row r="127" spans="1:52" s="8" customFormat="1" ht="18" customHeight="1" x14ac:dyDescent="0.15">
      <c r="A127" s="41" t="s">
        <v>187</v>
      </c>
      <c r="B127" s="42" t="s">
        <v>188</v>
      </c>
      <c r="C127" s="165">
        <v>64</v>
      </c>
      <c r="D127" s="515">
        <v>32</v>
      </c>
      <c r="E127" s="157">
        <v>0</v>
      </c>
      <c r="F127" s="190">
        <v>808</v>
      </c>
      <c r="G127" s="537" t="s">
        <v>452</v>
      </c>
      <c r="H127" s="594"/>
      <c r="I127" s="144">
        <v>1319</v>
      </c>
      <c r="J127" s="143">
        <v>229</v>
      </c>
      <c r="K127" s="141">
        <v>1548</v>
      </c>
      <c r="L127" s="140" t="s">
        <v>491</v>
      </c>
      <c r="M127" s="141">
        <v>0</v>
      </c>
      <c r="N127" s="194">
        <f>SUM(I127:M127)-K127</f>
        <v>1548</v>
      </c>
      <c r="P127" s="311"/>
      <c r="Q127" s="46" t="s">
        <v>187</v>
      </c>
      <c r="R127" s="34" t="s">
        <v>188</v>
      </c>
      <c r="S127" s="294"/>
      <c r="T127" s="294"/>
      <c r="U127" s="294"/>
      <c r="V127" s="398"/>
      <c r="W127" s="399"/>
      <c r="X127" s="399"/>
      <c r="Y127" s="399"/>
      <c r="Z127" s="399"/>
      <c r="AA127" s="399"/>
      <c r="AB127" s="399"/>
      <c r="AC127" s="399"/>
      <c r="AD127" s="399"/>
      <c r="AE127" s="442"/>
      <c r="AF127" s="311"/>
      <c r="AG127" s="311"/>
      <c r="AH127" s="311"/>
      <c r="AI127" s="311"/>
      <c r="AJ127" s="311"/>
      <c r="AK127" s="311"/>
      <c r="AL127" s="311"/>
      <c r="AM127" s="311"/>
      <c r="AN127" s="311"/>
      <c r="AO127" s="311"/>
      <c r="AP127" s="311"/>
      <c r="AQ127" s="311"/>
      <c r="AR127" s="311"/>
      <c r="AS127" s="311"/>
      <c r="AT127" s="311"/>
      <c r="AU127" s="311"/>
      <c r="AV127" s="311"/>
      <c r="AW127" s="311"/>
      <c r="AX127" s="311"/>
      <c r="AY127" s="311"/>
      <c r="AZ127" s="311"/>
    </row>
    <row r="128" spans="1:52" s="14" customFormat="1" ht="18" customHeight="1" x14ac:dyDescent="0.15">
      <c r="A128" s="45" t="s">
        <v>548</v>
      </c>
      <c r="B128" s="38" t="s">
        <v>189</v>
      </c>
      <c r="C128" s="165"/>
      <c r="D128" s="140"/>
      <c r="E128" s="157"/>
      <c r="F128" s="175">
        <f t="shared" ref="F128:K128" si="37">SUM(F129:F130)</f>
        <v>65626</v>
      </c>
      <c r="G128" s="89">
        <f t="shared" si="37"/>
        <v>45259</v>
      </c>
      <c r="H128" s="87">
        <f t="shared" si="37"/>
        <v>2512</v>
      </c>
      <c r="I128" s="89">
        <f t="shared" si="37"/>
        <v>148342</v>
      </c>
      <c r="J128" s="88">
        <f t="shared" si="37"/>
        <v>67509</v>
      </c>
      <c r="K128" s="63">
        <f t="shared" si="37"/>
        <v>215856</v>
      </c>
      <c r="L128" s="228" t="s">
        <v>490</v>
      </c>
      <c r="M128" s="63">
        <f>SUM(M129:M130)</f>
        <v>7638</v>
      </c>
      <c r="N128" s="174">
        <f>SUM(N129:N130)</f>
        <v>223489</v>
      </c>
      <c r="P128" s="235"/>
      <c r="Q128" s="60">
        <v>17</v>
      </c>
      <c r="R128" s="411" t="s">
        <v>189</v>
      </c>
      <c r="S128" s="232"/>
      <c r="T128" s="232"/>
      <c r="U128" s="232"/>
      <c r="V128" s="482">
        <f t="shared" ref="V128:AD128" si="38">F128</f>
        <v>65626</v>
      </c>
      <c r="W128" s="464">
        <f t="shared" si="38"/>
        <v>45259</v>
      </c>
      <c r="X128" s="464">
        <f t="shared" si="38"/>
        <v>2512</v>
      </c>
      <c r="Y128" s="464">
        <f t="shared" si="38"/>
        <v>148342</v>
      </c>
      <c r="Z128" s="464">
        <f t="shared" si="38"/>
        <v>67509</v>
      </c>
      <c r="AA128" s="464">
        <f t="shared" si="38"/>
        <v>215856</v>
      </c>
      <c r="AB128" s="464" t="str">
        <f t="shared" si="38"/>
        <v>／</v>
      </c>
      <c r="AC128" s="464">
        <f t="shared" si="38"/>
        <v>7638</v>
      </c>
      <c r="AD128" s="464">
        <f t="shared" si="38"/>
        <v>223489</v>
      </c>
      <c r="AE128" s="435"/>
      <c r="AF128" s="235"/>
      <c r="AG128" s="235"/>
      <c r="AH128" s="235"/>
      <c r="AI128" s="235"/>
      <c r="AJ128" s="235"/>
      <c r="AK128" s="235"/>
      <c r="AL128" s="235"/>
      <c r="AM128" s="235"/>
      <c r="AN128" s="235"/>
      <c r="AO128" s="235"/>
      <c r="AP128" s="235"/>
      <c r="AQ128" s="235"/>
      <c r="AR128" s="235"/>
      <c r="AS128" s="235"/>
      <c r="AT128" s="235"/>
      <c r="AU128" s="235"/>
      <c r="AV128" s="235"/>
      <c r="AW128" s="235"/>
      <c r="AX128" s="235"/>
      <c r="AY128" s="235"/>
      <c r="AZ128" s="235"/>
    </row>
    <row r="129" spans="1:52" ht="18" customHeight="1" x14ac:dyDescent="0.15">
      <c r="A129" s="44" t="s">
        <v>190</v>
      </c>
      <c r="B129" s="20" t="s">
        <v>191</v>
      </c>
      <c r="C129" s="165">
        <v>305</v>
      </c>
      <c r="D129" s="140">
        <v>0</v>
      </c>
      <c r="E129" s="157">
        <v>0</v>
      </c>
      <c r="F129" s="516">
        <v>48314</v>
      </c>
      <c r="G129" s="517">
        <v>45259</v>
      </c>
      <c r="H129" s="518">
        <v>2512</v>
      </c>
      <c r="I129" s="517">
        <v>118651</v>
      </c>
      <c r="J129" s="519">
        <v>53902</v>
      </c>
      <c r="K129" s="520">
        <v>172558</v>
      </c>
      <c r="L129" s="521" t="s">
        <v>491</v>
      </c>
      <c r="M129" s="520">
        <v>7638</v>
      </c>
      <c r="N129" s="522">
        <f>SUM(I129:M129)-K129</f>
        <v>180191</v>
      </c>
      <c r="P129" s="78"/>
      <c r="Q129" s="62" t="s">
        <v>190</v>
      </c>
      <c r="R129" s="47" t="s">
        <v>191</v>
      </c>
      <c r="S129" s="250"/>
      <c r="T129" s="250"/>
      <c r="U129" s="250"/>
      <c r="V129" s="397"/>
      <c r="W129" s="389"/>
      <c r="X129" s="389"/>
      <c r="Y129" s="389"/>
      <c r="Z129" s="389"/>
      <c r="AA129" s="389"/>
      <c r="AB129" s="389"/>
      <c r="AC129" s="389"/>
      <c r="AD129" s="389"/>
      <c r="AE129" s="435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</row>
    <row r="130" spans="1:52" ht="18" customHeight="1" x14ac:dyDescent="0.15">
      <c r="A130" s="44" t="s">
        <v>192</v>
      </c>
      <c r="B130" s="20" t="s">
        <v>193</v>
      </c>
      <c r="C130" s="165">
        <v>309</v>
      </c>
      <c r="D130" s="140">
        <v>0</v>
      </c>
      <c r="E130" s="157">
        <v>0</v>
      </c>
      <c r="F130" s="523">
        <v>17312</v>
      </c>
      <c r="G130" s="592" t="s">
        <v>452</v>
      </c>
      <c r="H130" s="593"/>
      <c r="I130" s="524">
        <v>29691</v>
      </c>
      <c r="J130" s="519">
        <v>13607</v>
      </c>
      <c r="K130" s="525">
        <v>43298</v>
      </c>
      <c r="L130" s="521" t="s">
        <v>491</v>
      </c>
      <c r="M130" s="526" t="s">
        <v>565</v>
      </c>
      <c r="N130" s="522">
        <f>SUM(I130:M130)-K130</f>
        <v>43298</v>
      </c>
      <c r="P130" s="78"/>
      <c r="Q130" s="62" t="s">
        <v>192</v>
      </c>
      <c r="R130" s="47" t="s">
        <v>193</v>
      </c>
      <c r="S130" s="250"/>
      <c r="T130" s="250"/>
      <c r="U130" s="250"/>
      <c r="V130" s="397"/>
      <c r="W130" s="389"/>
      <c r="X130" s="389"/>
      <c r="Y130" s="389"/>
      <c r="Z130" s="389"/>
      <c r="AA130" s="389"/>
      <c r="AB130" s="389"/>
      <c r="AC130" s="389"/>
      <c r="AD130" s="389"/>
      <c r="AE130" s="439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</row>
    <row r="131" spans="1:52" s="14" customFormat="1" ht="18" customHeight="1" x14ac:dyDescent="0.15">
      <c r="A131" s="504" t="s">
        <v>549</v>
      </c>
      <c r="B131" s="335" t="s">
        <v>194</v>
      </c>
      <c r="C131" s="110"/>
      <c r="D131" s="109"/>
      <c r="E131" s="108"/>
      <c r="F131" s="230">
        <f>SUM(F132:F133)</f>
        <v>358539</v>
      </c>
      <c r="G131" s="229">
        <f t="shared" ref="G131:M131" si="39">SUM(G132:G133)</f>
        <v>153448</v>
      </c>
      <c r="H131" s="231">
        <f t="shared" si="39"/>
        <v>6844</v>
      </c>
      <c r="I131" s="229">
        <f t="shared" si="39"/>
        <v>418108</v>
      </c>
      <c r="J131" s="228">
        <f t="shared" si="39"/>
        <v>254626</v>
      </c>
      <c r="K131" s="227">
        <f t="shared" si="39"/>
        <v>672734</v>
      </c>
      <c r="L131" s="228">
        <f t="shared" si="39"/>
        <v>17516</v>
      </c>
      <c r="M131" s="227">
        <f t="shared" si="39"/>
        <v>14794</v>
      </c>
      <c r="N131" s="272">
        <f>N132</f>
        <v>705044</v>
      </c>
      <c r="P131" s="235"/>
      <c r="Q131" s="414">
        <v>18</v>
      </c>
      <c r="R131" s="433" t="s">
        <v>194</v>
      </c>
      <c r="S131" s="347"/>
      <c r="T131" s="347"/>
      <c r="U131" s="347"/>
      <c r="V131" s="482">
        <f t="shared" ref="V131:AD131" si="40">F131</f>
        <v>358539</v>
      </c>
      <c r="W131" s="464">
        <f t="shared" si="40"/>
        <v>153448</v>
      </c>
      <c r="X131" s="464">
        <f t="shared" si="40"/>
        <v>6844</v>
      </c>
      <c r="Y131" s="464">
        <f t="shared" si="40"/>
        <v>418108</v>
      </c>
      <c r="Z131" s="464">
        <f t="shared" si="40"/>
        <v>254626</v>
      </c>
      <c r="AA131" s="464">
        <f t="shared" si="40"/>
        <v>672734</v>
      </c>
      <c r="AB131" s="464">
        <f t="shared" si="40"/>
        <v>17516</v>
      </c>
      <c r="AC131" s="464">
        <f t="shared" si="40"/>
        <v>14794</v>
      </c>
      <c r="AD131" s="464">
        <f t="shared" si="40"/>
        <v>705044</v>
      </c>
      <c r="AE131" s="435"/>
      <c r="AF131" s="235"/>
      <c r="AG131" s="235"/>
      <c r="AH131" s="235"/>
      <c r="AI131" s="235"/>
      <c r="AJ131" s="235"/>
      <c r="AK131" s="235"/>
      <c r="AL131" s="235"/>
      <c r="AM131" s="235"/>
      <c r="AN131" s="235"/>
      <c r="AO131" s="235"/>
      <c r="AP131" s="235"/>
      <c r="AQ131" s="235"/>
      <c r="AR131" s="235"/>
      <c r="AS131" s="235"/>
      <c r="AT131" s="235"/>
      <c r="AU131" s="235"/>
      <c r="AV131" s="235"/>
      <c r="AW131" s="235"/>
      <c r="AX131" s="235"/>
      <c r="AY131" s="235"/>
      <c r="AZ131" s="235"/>
    </row>
    <row r="132" spans="1:52" ht="18" customHeight="1" x14ac:dyDescent="0.15">
      <c r="A132" s="43" t="s">
        <v>195</v>
      </c>
      <c r="B132" s="161" t="s">
        <v>196</v>
      </c>
      <c r="C132" s="110">
        <v>257</v>
      </c>
      <c r="D132" s="109">
        <v>33</v>
      </c>
      <c r="E132" s="108">
        <v>0</v>
      </c>
      <c r="F132" s="201">
        <v>250945</v>
      </c>
      <c r="G132" s="167">
        <v>153448</v>
      </c>
      <c r="H132" s="157">
        <v>6844</v>
      </c>
      <c r="I132" s="167">
        <v>418108</v>
      </c>
      <c r="J132" s="166">
        <v>254626</v>
      </c>
      <c r="K132" s="497">
        <v>672734</v>
      </c>
      <c r="L132" s="166">
        <v>17516</v>
      </c>
      <c r="M132" s="140">
        <v>14794</v>
      </c>
      <c r="N132" s="194">
        <f>SUM(I132:M132)-K132</f>
        <v>705044</v>
      </c>
      <c r="P132" s="78"/>
      <c r="Q132" s="415" t="s">
        <v>195</v>
      </c>
      <c r="R132" s="413" t="s">
        <v>196</v>
      </c>
      <c r="S132" s="293"/>
      <c r="T132" s="293"/>
      <c r="U132" s="293"/>
      <c r="V132" s="397"/>
      <c r="W132" s="389"/>
      <c r="X132" s="389"/>
      <c r="Y132" s="389"/>
      <c r="Z132" s="389"/>
      <c r="AA132" s="389"/>
      <c r="AB132" s="389"/>
      <c r="AC132" s="389"/>
      <c r="AD132" s="389"/>
      <c r="AE132" s="435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</row>
    <row r="133" spans="1:52" ht="18" customHeight="1" x14ac:dyDescent="0.15">
      <c r="A133" s="49" t="s">
        <v>197</v>
      </c>
      <c r="B133" s="52" t="s">
        <v>451</v>
      </c>
      <c r="C133" s="334">
        <v>282</v>
      </c>
      <c r="D133" s="333">
        <v>36</v>
      </c>
      <c r="E133" s="332">
        <v>0</v>
      </c>
      <c r="F133" s="201">
        <v>107594</v>
      </c>
      <c r="G133" s="148" t="s">
        <v>527</v>
      </c>
      <c r="H133" s="145" t="s">
        <v>527</v>
      </c>
      <c r="I133" s="148" t="s">
        <v>527</v>
      </c>
      <c r="J133" s="147" t="s">
        <v>498</v>
      </c>
      <c r="K133" s="146" t="s">
        <v>498</v>
      </c>
      <c r="L133" s="147" t="s">
        <v>491</v>
      </c>
      <c r="M133" s="146" t="s">
        <v>527</v>
      </c>
      <c r="N133" s="305" t="s">
        <v>498</v>
      </c>
      <c r="P133" s="78"/>
      <c r="Q133" s="57" t="s">
        <v>197</v>
      </c>
      <c r="R133" s="419" t="s">
        <v>451</v>
      </c>
      <c r="S133" s="304"/>
      <c r="T133" s="304"/>
      <c r="U133" s="304"/>
      <c r="V133" s="397"/>
      <c r="W133" s="389"/>
      <c r="X133" s="389"/>
      <c r="Y133" s="389"/>
      <c r="Z133" s="389"/>
      <c r="AA133" s="389"/>
      <c r="AB133" s="389"/>
      <c r="AC133" s="389"/>
      <c r="AD133" s="389"/>
      <c r="AE133" s="439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</row>
    <row r="134" spans="1:52" s="17" customFormat="1" ht="18" customHeight="1" x14ac:dyDescent="0.15">
      <c r="A134" s="505" t="s">
        <v>550</v>
      </c>
      <c r="B134" s="51" t="s">
        <v>407</v>
      </c>
      <c r="C134" s="122"/>
      <c r="D134" s="125"/>
      <c r="E134" s="283"/>
      <c r="F134" s="306">
        <f t="shared" ref="F134:K134" si="41">SUM(F135:F138)</f>
        <v>175323</v>
      </c>
      <c r="G134" s="287">
        <f t="shared" si="41"/>
        <v>76945</v>
      </c>
      <c r="H134" s="288">
        <f t="shared" si="41"/>
        <v>20081</v>
      </c>
      <c r="I134" s="287">
        <f t="shared" si="41"/>
        <v>252213</v>
      </c>
      <c r="J134" s="286">
        <f t="shared" si="41"/>
        <v>187925</v>
      </c>
      <c r="K134" s="285">
        <f t="shared" si="41"/>
        <v>440138</v>
      </c>
      <c r="L134" s="286" t="s">
        <v>491</v>
      </c>
      <c r="M134" s="285">
        <f>SUM(M135:M138)</f>
        <v>10468</v>
      </c>
      <c r="N134" s="284">
        <f>SUM(N135:N138)</f>
        <v>450606</v>
      </c>
      <c r="P134" s="239"/>
      <c r="Q134" s="53">
        <v>19</v>
      </c>
      <c r="R134" s="420" t="s">
        <v>407</v>
      </c>
      <c r="S134" s="239"/>
      <c r="T134" s="239"/>
      <c r="U134" s="239"/>
      <c r="V134" s="492">
        <f t="shared" ref="V134:AD134" si="42">F134</f>
        <v>175323</v>
      </c>
      <c r="W134" s="469">
        <f t="shared" si="42"/>
        <v>76945</v>
      </c>
      <c r="X134" s="469">
        <f t="shared" si="42"/>
        <v>20081</v>
      </c>
      <c r="Y134" s="469">
        <f t="shared" si="42"/>
        <v>252213</v>
      </c>
      <c r="Z134" s="469">
        <f t="shared" si="42"/>
        <v>187925</v>
      </c>
      <c r="AA134" s="469">
        <f t="shared" si="42"/>
        <v>440138</v>
      </c>
      <c r="AB134" s="469" t="str">
        <f t="shared" si="42"/>
        <v>／</v>
      </c>
      <c r="AC134" s="469">
        <f t="shared" si="42"/>
        <v>10468</v>
      </c>
      <c r="AD134" s="469">
        <f t="shared" si="42"/>
        <v>450606</v>
      </c>
      <c r="AE134" s="452"/>
      <c r="AF134" s="239"/>
      <c r="AG134" s="239"/>
      <c r="AH134" s="239"/>
      <c r="AI134" s="239"/>
      <c r="AJ134" s="239"/>
      <c r="AK134" s="239"/>
      <c r="AL134" s="239"/>
      <c r="AM134" s="239"/>
      <c r="AN134" s="239"/>
      <c r="AO134" s="239"/>
      <c r="AP134" s="239"/>
      <c r="AQ134" s="239"/>
      <c r="AR134" s="239"/>
      <c r="AS134" s="239"/>
      <c r="AT134" s="239"/>
      <c r="AU134" s="239"/>
      <c r="AV134" s="239"/>
      <c r="AW134" s="239"/>
      <c r="AX134" s="239"/>
      <c r="AY134" s="239"/>
      <c r="AZ134" s="239"/>
    </row>
    <row r="135" spans="1:52" s="16" customFormat="1" ht="18" customHeight="1" x14ac:dyDescent="0.15">
      <c r="A135" s="49" t="s">
        <v>198</v>
      </c>
      <c r="B135" s="52" t="s">
        <v>408</v>
      </c>
      <c r="C135" s="102">
        <v>295</v>
      </c>
      <c r="D135" s="64">
        <v>0</v>
      </c>
      <c r="E135" s="100">
        <v>0</v>
      </c>
      <c r="F135" s="282">
        <v>89943</v>
      </c>
      <c r="G135" s="148">
        <v>42815</v>
      </c>
      <c r="H135" s="145">
        <v>8941</v>
      </c>
      <c r="I135" s="148">
        <v>148104</v>
      </c>
      <c r="J135" s="147">
        <v>65435</v>
      </c>
      <c r="K135" s="146">
        <f t="shared" ref="K135:K140" si="43">+I135+J135</f>
        <v>213539</v>
      </c>
      <c r="L135" s="147" t="s">
        <v>491</v>
      </c>
      <c r="M135" s="146">
        <v>4895</v>
      </c>
      <c r="N135" s="305">
        <f>SUM(I135:M135)-K135</f>
        <v>218434</v>
      </c>
      <c r="P135" s="304"/>
      <c r="Q135" s="57" t="s">
        <v>198</v>
      </c>
      <c r="R135" s="419" t="s">
        <v>408</v>
      </c>
      <c r="S135" s="304"/>
      <c r="T135" s="304"/>
      <c r="U135" s="304"/>
      <c r="V135" s="489"/>
      <c r="W135" s="470"/>
      <c r="X135" s="470"/>
      <c r="Y135" s="470"/>
      <c r="Z135" s="470"/>
      <c r="AA135" s="470"/>
      <c r="AB135" s="470"/>
      <c r="AC135" s="470"/>
      <c r="AD135" s="470"/>
      <c r="AE135" s="452"/>
      <c r="AF135" s="304"/>
      <c r="AG135" s="304"/>
      <c r="AH135" s="304"/>
      <c r="AI135" s="304"/>
      <c r="AJ135" s="304"/>
      <c r="AK135" s="304"/>
      <c r="AL135" s="304"/>
      <c r="AM135" s="304"/>
      <c r="AN135" s="304"/>
      <c r="AO135" s="304"/>
      <c r="AP135" s="304"/>
      <c r="AQ135" s="304"/>
      <c r="AR135" s="304"/>
      <c r="AS135" s="304"/>
      <c r="AT135" s="304"/>
      <c r="AU135" s="304"/>
      <c r="AV135" s="304"/>
      <c r="AW135" s="304"/>
      <c r="AX135" s="304"/>
      <c r="AY135" s="304"/>
      <c r="AZ135" s="304"/>
    </row>
    <row r="136" spans="1:52" s="16" customFormat="1" ht="18" customHeight="1" x14ac:dyDescent="0.15">
      <c r="A136" s="49" t="s">
        <v>199</v>
      </c>
      <c r="B136" s="52" t="s">
        <v>409</v>
      </c>
      <c r="C136" s="102">
        <v>290</v>
      </c>
      <c r="D136" s="64">
        <v>0</v>
      </c>
      <c r="E136" s="100">
        <v>0</v>
      </c>
      <c r="F136" s="282">
        <v>62852</v>
      </c>
      <c r="G136" s="148">
        <v>21575</v>
      </c>
      <c r="H136" s="145">
        <v>5982</v>
      </c>
      <c r="I136" s="148">
        <v>74617</v>
      </c>
      <c r="J136" s="147">
        <v>89296</v>
      </c>
      <c r="K136" s="146">
        <f t="shared" si="43"/>
        <v>163913</v>
      </c>
      <c r="L136" s="147" t="s">
        <v>491</v>
      </c>
      <c r="M136" s="146">
        <v>4405</v>
      </c>
      <c r="N136" s="305">
        <f>SUM(I136:M136)-K136</f>
        <v>168318</v>
      </c>
      <c r="P136" s="304"/>
      <c r="Q136" s="57" t="s">
        <v>199</v>
      </c>
      <c r="R136" s="419" t="s">
        <v>409</v>
      </c>
      <c r="S136" s="304"/>
      <c r="T136" s="304"/>
      <c r="U136" s="304"/>
      <c r="V136" s="489"/>
      <c r="W136" s="470"/>
      <c r="X136" s="470"/>
      <c r="Y136" s="470"/>
      <c r="Z136" s="470"/>
      <c r="AA136" s="470"/>
      <c r="AB136" s="470"/>
      <c r="AC136" s="470"/>
      <c r="AD136" s="470"/>
      <c r="AE136" s="452"/>
      <c r="AF136" s="304"/>
      <c r="AG136" s="304"/>
      <c r="AH136" s="304"/>
      <c r="AI136" s="304"/>
      <c r="AJ136" s="304"/>
      <c r="AK136" s="304"/>
      <c r="AL136" s="304"/>
      <c r="AM136" s="304"/>
      <c r="AN136" s="304"/>
      <c r="AO136" s="304"/>
      <c r="AP136" s="304"/>
      <c r="AQ136" s="304"/>
      <c r="AR136" s="304"/>
      <c r="AS136" s="304"/>
      <c r="AT136" s="304"/>
      <c r="AU136" s="304"/>
      <c r="AV136" s="304"/>
      <c r="AW136" s="304"/>
      <c r="AX136" s="304"/>
      <c r="AY136" s="304"/>
      <c r="AZ136" s="304"/>
    </row>
    <row r="137" spans="1:52" s="16" customFormat="1" ht="18" customHeight="1" x14ac:dyDescent="0.15">
      <c r="A137" s="49" t="s">
        <v>200</v>
      </c>
      <c r="B137" s="52" t="s">
        <v>410</v>
      </c>
      <c r="C137" s="102">
        <v>337</v>
      </c>
      <c r="D137" s="64">
        <v>0</v>
      </c>
      <c r="E137" s="100">
        <v>0</v>
      </c>
      <c r="F137" s="282">
        <v>11692</v>
      </c>
      <c r="G137" s="148">
        <v>6228</v>
      </c>
      <c r="H137" s="145">
        <v>2671</v>
      </c>
      <c r="I137" s="148">
        <v>16311</v>
      </c>
      <c r="J137" s="147">
        <v>15035</v>
      </c>
      <c r="K137" s="146">
        <f t="shared" si="43"/>
        <v>31346</v>
      </c>
      <c r="L137" s="147" t="s">
        <v>491</v>
      </c>
      <c r="M137" s="146">
        <v>567</v>
      </c>
      <c r="N137" s="305">
        <f>SUM(I137:M137)-K137</f>
        <v>31913</v>
      </c>
      <c r="P137" s="304"/>
      <c r="Q137" s="57" t="s">
        <v>200</v>
      </c>
      <c r="R137" s="419" t="s">
        <v>410</v>
      </c>
      <c r="S137" s="304"/>
      <c r="T137" s="304"/>
      <c r="U137" s="304"/>
      <c r="V137" s="489"/>
      <c r="W137" s="470"/>
      <c r="X137" s="470"/>
      <c r="Y137" s="470"/>
      <c r="Z137" s="470"/>
      <c r="AA137" s="470"/>
      <c r="AB137" s="470"/>
      <c r="AC137" s="470"/>
      <c r="AD137" s="470"/>
      <c r="AE137" s="452"/>
      <c r="AF137" s="304"/>
      <c r="AG137" s="304"/>
      <c r="AH137" s="304"/>
      <c r="AI137" s="304"/>
      <c r="AJ137" s="304"/>
      <c r="AK137" s="304"/>
      <c r="AL137" s="304"/>
      <c r="AM137" s="304"/>
      <c r="AN137" s="304"/>
      <c r="AO137" s="304"/>
      <c r="AP137" s="304"/>
      <c r="AQ137" s="304"/>
      <c r="AR137" s="304"/>
      <c r="AS137" s="304"/>
      <c r="AT137" s="304"/>
      <c r="AU137" s="304"/>
      <c r="AV137" s="304"/>
      <c r="AW137" s="304"/>
      <c r="AX137" s="304"/>
      <c r="AY137" s="304"/>
      <c r="AZ137" s="304"/>
    </row>
    <row r="138" spans="1:52" s="16" customFormat="1" ht="18" customHeight="1" x14ac:dyDescent="0.15">
      <c r="A138" s="49" t="s">
        <v>201</v>
      </c>
      <c r="B138" s="52" t="s">
        <v>411</v>
      </c>
      <c r="C138" s="246">
        <v>335</v>
      </c>
      <c r="D138" s="244">
        <v>0</v>
      </c>
      <c r="E138" s="200">
        <v>0</v>
      </c>
      <c r="F138" s="282">
        <v>10836</v>
      </c>
      <c r="G138" s="148">
        <v>6327</v>
      </c>
      <c r="H138" s="145">
        <v>2487</v>
      </c>
      <c r="I138" s="148">
        <v>13181</v>
      </c>
      <c r="J138" s="147">
        <v>18159</v>
      </c>
      <c r="K138" s="146">
        <f t="shared" si="43"/>
        <v>31340</v>
      </c>
      <c r="L138" s="147" t="s">
        <v>491</v>
      </c>
      <c r="M138" s="146">
        <v>601</v>
      </c>
      <c r="N138" s="305">
        <f>SUM(I138:M138)-K138</f>
        <v>31941</v>
      </c>
      <c r="P138" s="304"/>
      <c r="Q138" s="57" t="s">
        <v>201</v>
      </c>
      <c r="R138" s="419" t="s">
        <v>411</v>
      </c>
      <c r="S138" s="304"/>
      <c r="T138" s="304"/>
      <c r="U138" s="304"/>
      <c r="V138" s="489"/>
      <c r="W138" s="470"/>
      <c r="X138" s="470"/>
      <c r="Y138" s="470"/>
      <c r="Z138" s="470"/>
      <c r="AA138" s="470"/>
      <c r="AB138" s="470"/>
      <c r="AC138" s="470"/>
      <c r="AD138" s="470"/>
      <c r="AE138" s="453"/>
      <c r="AF138" s="304"/>
      <c r="AG138" s="304"/>
      <c r="AH138" s="304"/>
      <c r="AI138" s="304"/>
      <c r="AJ138" s="304"/>
      <c r="AK138" s="304"/>
      <c r="AL138" s="304"/>
      <c r="AM138" s="304"/>
      <c r="AN138" s="304"/>
      <c r="AO138" s="304"/>
      <c r="AP138" s="304"/>
      <c r="AQ138" s="304"/>
      <c r="AR138" s="304"/>
      <c r="AS138" s="304"/>
      <c r="AT138" s="304"/>
      <c r="AU138" s="304"/>
      <c r="AV138" s="304"/>
      <c r="AW138" s="304"/>
      <c r="AX138" s="304"/>
      <c r="AY138" s="304"/>
      <c r="AZ138" s="304"/>
    </row>
    <row r="139" spans="1:52" s="4" customFormat="1" ht="18" customHeight="1" x14ac:dyDescent="0.15">
      <c r="A139" s="45" t="s">
        <v>551</v>
      </c>
      <c r="B139" s="38" t="s">
        <v>202</v>
      </c>
      <c r="C139" s="177">
        <v>294</v>
      </c>
      <c r="D139" s="103">
        <v>0</v>
      </c>
      <c r="E139" s="225">
        <v>0</v>
      </c>
      <c r="F139" s="224">
        <v>221445</v>
      </c>
      <c r="G139" s="177">
        <v>29745</v>
      </c>
      <c r="H139" s="225">
        <v>2048</v>
      </c>
      <c r="I139" s="177">
        <v>182173</v>
      </c>
      <c r="J139" s="221">
        <v>219393</v>
      </c>
      <c r="K139" s="103">
        <f t="shared" si="43"/>
        <v>401566</v>
      </c>
      <c r="L139" s="221" t="s">
        <v>491</v>
      </c>
      <c r="M139" s="103">
        <v>3954</v>
      </c>
      <c r="N139" s="176">
        <f>SUM(I139:M139)-K139</f>
        <v>405520</v>
      </c>
      <c r="P139" s="232"/>
      <c r="Q139" s="60" t="s">
        <v>505</v>
      </c>
      <c r="R139" s="411" t="s">
        <v>202</v>
      </c>
      <c r="S139" s="232"/>
      <c r="T139" s="232"/>
      <c r="U139" s="232"/>
      <c r="V139" s="482">
        <f t="shared" ref="V139:AD141" si="44">F139</f>
        <v>221445</v>
      </c>
      <c r="W139" s="464">
        <f t="shared" si="44"/>
        <v>29745</v>
      </c>
      <c r="X139" s="464">
        <f t="shared" si="44"/>
        <v>2048</v>
      </c>
      <c r="Y139" s="464">
        <f t="shared" si="44"/>
        <v>182173</v>
      </c>
      <c r="Z139" s="464">
        <f t="shared" si="44"/>
        <v>219393</v>
      </c>
      <c r="AA139" s="464">
        <f t="shared" si="44"/>
        <v>401566</v>
      </c>
      <c r="AB139" s="464" t="str">
        <f t="shared" si="44"/>
        <v>／</v>
      </c>
      <c r="AC139" s="464">
        <f t="shared" si="44"/>
        <v>3954</v>
      </c>
      <c r="AD139" s="464">
        <f t="shared" si="44"/>
        <v>405520</v>
      </c>
      <c r="AE139" s="448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32"/>
      <c r="AT139" s="232"/>
      <c r="AU139" s="232"/>
      <c r="AV139" s="232"/>
      <c r="AW139" s="232"/>
      <c r="AX139" s="232"/>
      <c r="AY139" s="232"/>
      <c r="AZ139" s="232"/>
    </row>
    <row r="140" spans="1:52" s="4" customFormat="1" ht="18" customHeight="1" x14ac:dyDescent="0.15">
      <c r="A140" s="45" t="s">
        <v>203</v>
      </c>
      <c r="B140" s="38" t="s">
        <v>204</v>
      </c>
      <c r="C140" s="229">
        <v>301</v>
      </c>
      <c r="D140" s="227">
        <v>0</v>
      </c>
      <c r="E140" s="231">
        <v>0</v>
      </c>
      <c r="F140" s="224">
        <v>338213</v>
      </c>
      <c r="G140" s="177">
        <v>203149</v>
      </c>
      <c r="H140" s="225">
        <v>11303</v>
      </c>
      <c r="I140" s="177">
        <v>511159</v>
      </c>
      <c r="J140" s="221">
        <v>274646</v>
      </c>
      <c r="K140" s="103">
        <f t="shared" si="43"/>
        <v>785805</v>
      </c>
      <c r="L140" s="221" t="s">
        <v>490</v>
      </c>
      <c r="M140" s="103">
        <v>155359</v>
      </c>
      <c r="N140" s="176">
        <f>+I140+J140+M140</f>
        <v>941164</v>
      </c>
      <c r="P140" s="232"/>
      <c r="Q140" s="60" t="s">
        <v>203</v>
      </c>
      <c r="R140" s="411" t="s">
        <v>204</v>
      </c>
      <c r="S140" s="232"/>
      <c r="T140" s="232"/>
      <c r="U140" s="232"/>
      <c r="V140" s="482">
        <f t="shared" si="44"/>
        <v>338213</v>
      </c>
      <c r="W140" s="464">
        <f t="shared" si="44"/>
        <v>203149</v>
      </c>
      <c r="X140" s="464">
        <f t="shared" si="44"/>
        <v>11303</v>
      </c>
      <c r="Y140" s="464">
        <f t="shared" si="44"/>
        <v>511159</v>
      </c>
      <c r="Z140" s="464">
        <f t="shared" si="44"/>
        <v>274646</v>
      </c>
      <c r="AA140" s="464">
        <f t="shared" si="44"/>
        <v>785805</v>
      </c>
      <c r="AB140" s="464" t="str">
        <f t="shared" si="44"/>
        <v>／</v>
      </c>
      <c r="AC140" s="464">
        <f t="shared" si="44"/>
        <v>155359</v>
      </c>
      <c r="AD140" s="464">
        <f t="shared" si="44"/>
        <v>941164</v>
      </c>
      <c r="AE140" s="448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232"/>
      <c r="AP140" s="232"/>
      <c r="AQ140" s="232"/>
      <c r="AR140" s="232"/>
      <c r="AS140" s="232"/>
      <c r="AT140" s="232"/>
      <c r="AU140" s="232"/>
      <c r="AV140" s="232"/>
      <c r="AW140" s="232"/>
      <c r="AX140" s="232"/>
      <c r="AY140" s="232"/>
      <c r="AZ140" s="232"/>
    </row>
    <row r="141" spans="1:52" s="17" customFormat="1" ht="18" customHeight="1" x14ac:dyDescent="0.15">
      <c r="A141" s="505" t="s">
        <v>552</v>
      </c>
      <c r="B141" s="153" t="s">
        <v>450</v>
      </c>
      <c r="C141" s="152"/>
      <c r="D141" s="151"/>
      <c r="E141" s="150"/>
      <c r="F141" s="188">
        <f t="shared" ref="F141:N141" si="45">SUM(F142:F145)</f>
        <v>103199</v>
      </c>
      <c r="G141" s="130">
        <f t="shared" si="45"/>
        <v>43127</v>
      </c>
      <c r="H141" s="127">
        <f t="shared" si="45"/>
        <v>3372</v>
      </c>
      <c r="I141" s="130">
        <f t="shared" si="45"/>
        <v>114318</v>
      </c>
      <c r="J141" s="129">
        <f t="shared" si="45"/>
        <v>84358</v>
      </c>
      <c r="K141" s="128">
        <f t="shared" si="45"/>
        <v>198676</v>
      </c>
      <c r="L141" s="129">
        <f t="shared" si="45"/>
        <v>194</v>
      </c>
      <c r="M141" s="128">
        <f t="shared" si="45"/>
        <v>50198</v>
      </c>
      <c r="N141" s="187">
        <f t="shared" si="45"/>
        <v>249068</v>
      </c>
      <c r="P141" s="239"/>
      <c r="Q141" s="53" t="s">
        <v>412</v>
      </c>
      <c r="R141" s="54" t="s">
        <v>450</v>
      </c>
      <c r="S141" s="350"/>
      <c r="T141" s="350"/>
      <c r="U141" s="350"/>
      <c r="V141" s="492">
        <f t="shared" si="44"/>
        <v>103199</v>
      </c>
      <c r="W141" s="469">
        <f t="shared" si="44"/>
        <v>43127</v>
      </c>
      <c r="X141" s="469">
        <f t="shared" si="44"/>
        <v>3372</v>
      </c>
      <c r="Y141" s="469">
        <f t="shared" si="44"/>
        <v>114318</v>
      </c>
      <c r="Z141" s="469">
        <f t="shared" si="44"/>
        <v>84358</v>
      </c>
      <c r="AA141" s="469">
        <f t="shared" si="44"/>
        <v>198676</v>
      </c>
      <c r="AB141" s="469">
        <f t="shared" si="44"/>
        <v>194</v>
      </c>
      <c r="AC141" s="469">
        <f t="shared" si="44"/>
        <v>50198</v>
      </c>
      <c r="AD141" s="469">
        <f t="shared" si="44"/>
        <v>249068</v>
      </c>
      <c r="AE141" s="444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  <c r="AQ141" s="239"/>
      <c r="AR141" s="239"/>
      <c r="AS141" s="239"/>
      <c r="AT141" s="239"/>
      <c r="AU141" s="239"/>
      <c r="AV141" s="239"/>
      <c r="AW141" s="239"/>
      <c r="AX141" s="239"/>
      <c r="AY141" s="239"/>
      <c r="AZ141" s="239"/>
    </row>
    <row r="142" spans="1:52" s="9" customFormat="1" ht="18" customHeight="1" x14ac:dyDescent="0.15">
      <c r="A142" s="55" t="s">
        <v>205</v>
      </c>
      <c r="B142" s="56" t="s">
        <v>449</v>
      </c>
      <c r="C142" s="331">
        <v>287</v>
      </c>
      <c r="D142" s="330">
        <v>0</v>
      </c>
      <c r="E142" s="329">
        <v>0</v>
      </c>
      <c r="F142" s="282">
        <v>93136</v>
      </c>
      <c r="G142" s="148">
        <v>40744</v>
      </c>
      <c r="H142" s="145">
        <v>3156</v>
      </c>
      <c r="I142" s="148">
        <v>106705</v>
      </c>
      <c r="J142" s="147">
        <v>70919</v>
      </c>
      <c r="K142" s="146">
        <f>+I142+J142</f>
        <v>177624</v>
      </c>
      <c r="L142" s="511">
        <v>194</v>
      </c>
      <c r="M142" s="512">
        <v>49779</v>
      </c>
      <c r="N142" s="513">
        <f>SUM(I142:M142)-K142</f>
        <v>227597</v>
      </c>
      <c r="P142" s="265"/>
      <c r="Q142" s="55" t="s">
        <v>205</v>
      </c>
      <c r="R142" s="56" t="s">
        <v>449</v>
      </c>
      <c r="S142" s="349"/>
      <c r="T142" s="349"/>
      <c r="U142" s="349"/>
      <c r="V142" s="493"/>
      <c r="W142" s="471"/>
      <c r="X142" s="471"/>
      <c r="Y142" s="471"/>
      <c r="Z142" s="471"/>
      <c r="AA142" s="471"/>
      <c r="AB142" s="471"/>
      <c r="AC142" s="471"/>
      <c r="AD142" s="471"/>
      <c r="AE142" s="444"/>
      <c r="AF142" s="265"/>
      <c r="AG142" s="265"/>
      <c r="AH142" s="265"/>
      <c r="AI142" s="265"/>
      <c r="AJ142" s="265"/>
      <c r="AK142" s="265"/>
      <c r="AL142" s="265"/>
      <c r="AM142" s="265"/>
      <c r="AN142" s="265"/>
      <c r="AO142" s="265"/>
      <c r="AP142" s="265"/>
      <c r="AQ142" s="265"/>
      <c r="AR142" s="265"/>
      <c r="AS142" s="265"/>
      <c r="AT142" s="265"/>
      <c r="AU142" s="265"/>
      <c r="AV142" s="265"/>
      <c r="AW142" s="265"/>
      <c r="AX142" s="265"/>
      <c r="AY142" s="265"/>
      <c r="AZ142" s="265"/>
    </row>
    <row r="143" spans="1:52" s="9" customFormat="1" ht="18" customHeight="1" x14ac:dyDescent="0.15">
      <c r="A143" s="49" t="s">
        <v>206</v>
      </c>
      <c r="B143" s="50" t="s">
        <v>448</v>
      </c>
      <c r="C143" s="152">
        <v>295</v>
      </c>
      <c r="D143" s="151">
        <v>0</v>
      </c>
      <c r="E143" s="150">
        <v>0</v>
      </c>
      <c r="F143" s="328">
        <v>3919</v>
      </c>
      <c r="G143" s="326">
        <v>1018</v>
      </c>
      <c r="H143" s="327">
        <v>113</v>
      </c>
      <c r="I143" s="326">
        <v>3409</v>
      </c>
      <c r="J143" s="325">
        <v>3509</v>
      </c>
      <c r="K143" s="324">
        <f>+I143+J143</f>
        <v>6918</v>
      </c>
      <c r="L143" s="147" t="s">
        <v>491</v>
      </c>
      <c r="M143" s="324">
        <v>294</v>
      </c>
      <c r="N143" s="185">
        <f>SUM(I143:M143)-K143</f>
        <v>7212</v>
      </c>
      <c r="P143" s="265"/>
      <c r="Q143" s="57" t="s">
        <v>206</v>
      </c>
      <c r="R143" s="58" t="s">
        <v>448</v>
      </c>
      <c r="S143" s="349"/>
      <c r="T143" s="349"/>
      <c r="U143" s="349"/>
      <c r="V143" s="493"/>
      <c r="W143" s="471"/>
      <c r="X143" s="471"/>
      <c r="Y143" s="471"/>
      <c r="Z143" s="471"/>
      <c r="AA143" s="471"/>
      <c r="AB143" s="471"/>
      <c r="AC143" s="471"/>
      <c r="AD143" s="471"/>
      <c r="AE143" s="444"/>
      <c r="AF143" s="265"/>
      <c r="AG143" s="265"/>
      <c r="AH143" s="265"/>
      <c r="AI143" s="265"/>
      <c r="AJ143" s="265"/>
      <c r="AK143" s="265"/>
      <c r="AL143" s="265"/>
      <c r="AM143" s="265"/>
      <c r="AN143" s="265"/>
      <c r="AO143" s="265"/>
      <c r="AP143" s="265"/>
      <c r="AQ143" s="265"/>
      <c r="AR143" s="265"/>
      <c r="AS143" s="265"/>
      <c r="AT143" s="265"/>
      <c r="AU143" s="265"/>
      <c r="AV143" s="265"/>
      <c r="AW143" s="265"/>
      <c r="AX143" s="265"/>
      <c r="AY143" s="265"/>
      <c r="AZ143" s="265"/>
    </row>
    <row r="144" spans="1:52" s="9" customFormat="1" ht="18" customHeight="1" x14ac:dyDescent="0.15">
      <c r="A144" s="49" t="s">
        <v>207</v>
      </c>
      <c r="B144" s="50" t="s">
        <v>447</v>
      </c>
      <c r="C144" s="152">
        <v>242</v>
      </c>
      <c r="D144" s="151">
        <v>0</v>
      </c>
      <c r="E144" s="150">
        <v>0</v>
      </c>
      <c r="F144" s="282">
        <v>139</v>
      </c>
      <c r="G144" s="148">
        <v>50</v>
      </c>
      <c r="H144" s="145">
        <v>5</v>
      </c>
      <c r="I144" s="148">
        <v>140</v>
      </c>
      <c r="J144" s="147">
        <v>114</v>
      </c>
      <c r="K144" s="146">
        <f>+I144+J144</f>
        <v>254</v>
      </c>
      <c r="L144" s="147" t="s">
        <v>491</v>
      </c>
      <c r="M144" s="146">
        <v>0</v>
      </c>
      <c r="N144" s="185">
        <f>SUM(I144:M144)-K144</f>
        <v>254</v>
      </c>
      <c r="P144" s="265"/>
      <c r="Q144" s="57" t="s">
        <v>207</v>
      </c>
      <c r="R144" s="58" t="s">
        <v>447</v>
      </c>
      <c r="S144" s="349"/>
      <c r="T144" s="349"/>
      <c r="U144" s="349"/>
      <c r="V144" s="493"/>
      <c r="W144" s="471"/>
      <c r="X144" s="471"/>
      <c r="Y144" s="471"/>
      <c r="Z144" s="471"/>
      <c r="AA144" s="471"/>
      <c r="AB144" s="471"/>
      <c r="AC144" s="471"/>
      <c r="AD144" s="471"/>
      <c r="AE144" s="444"/>
      <c r="AF144" s="265"/>
      <c r="AG144" s="265"/>
      <c r="AH144" s="265"/>
      <c r="AI144" s="265"/>
      <c r="AJ144" s="265"/>
      <c r="AK144" s="265"/>
      <c r="AL144" s="265"/>
      <c r="AM144" s="265"/>
      <c r="AN144" s="265"/>
      <c r="AO144" s="265"/>
      <c r="AP144" s="265"/>
      <c r="AQ144" s="265"/>
      <c r="AR144" s="265"/>
      <c r="AS144" s="265"/>
      <c r="AT144" s="265"/>
      <c r="AU144" s="265"/>
      <c r="AV144" s="265"/>
      <c r="AW144" s="265"/>
      <c r="AX144" s="265"/>
      <c r="AY144" s="265"/>
      <c r="AZ144" s="265"/>
    </row>
    <row r="145" spans="1:52" s="9" customFormat="1" ht="18" customHeight="1" x14ac:dyDescent="0.15">
      <c r="A145" s="55" t="s">
        <v>208</v>
      </c>
      <c r="B145" s="56" t="s">
        <v>446</v>
      </c>
      <c r="C145" s="270">
        <v>303</v>
      </c>
      <c r="D145" s="268">
        <v>0</v>
      </c>
      <c r="E145" s="271">
        <v>0</v>
      </c>
      <c r="F145" s="282">
        <v>6005</v>
      </c>
      <c r="G145" s="148">
        <v>1315</v>
      </c>
      <c r="H145" s="145">
        <v>98</v>
      </c>
      <c r="I145" s="148">
        <v>4064</v>
      </c>
      <c r="J145" s="147">
        <v>9816</v>
      </c>
      <c r="K145" s="146">
        <f>+I145+J145</f>
        <v>13880</v>
      </c>
      <c r="L145" s="147" t="s">
        <v>491</v>
      </c>
      <c r="M145" s="146">
        <v>125</v>
      </c>
      <c r="N145" s="185">
        <f>SUM(I145:M145)-K145</f>
        <v>14005</v>
      </c>
      <c r="P145" s="265"/>
      <c r="Q145" s="55" t="s">
        <v>208</v>
      </c>
      <c r="R145" s="56" t="s">
        <v>446</v>
      </c>
      <c r="S145" s="349"/>
      <c r="T145" s="349"/>
      <c r="U145" s="349"/>
      <c r="V145" s="493"/>
      <c r="W145" s="471"/>
      <c r="X145" s="471"/>
      <c r="Y145" s="471"/>
      <c r="Z145" s="471"/>
      <c r="AA145" s="471"/>
      <c r="AB145" s="471"/>
      <c r="AC145" s="471"/>
      <c r="AD145" s="471"/>
      <c r="AE145" s="453"/>
      <c r="AF145" s="265"/>
      <c r="AG145" s="265"/>
      <c r="AH145" s="265"/>
      <c r="AI145" s="265"/>
      <c r="AJ145" s="265"/>
      <c r="AK145" s="265"/>
      <c r="AL145" s="265"/>
      <c r="AM145" s="265"/>
      <c r="AN145" s="265"/>
      <c r="AO145" s="265"/>
      <c r="AP145" s="265"/>
      <c r="AQ145" s="265"/>
      <c r="AR145" s="265"/>
      <c r="AS145" s="265"/>
      <c r="AT145" s="265"/>
      <c r="AU145" s="265"/>
      <c r="AV145" s="265"/>
      <c r="AW145" s="265"/>
      <c r="AX145" s="265"/>
      <c r="AY145" s="265"/>
      <c r="AZ145" s="265"/>
    </row>
    <row r="146" spans="1:52" s="15" customFormat="1" ht="18" customHeight="1" x14ac:dyDescent="0.15">
      <c r="A146" s="45" t="s">
        <v>209</v>
      </c>
      <c r="B146" s="38" t="s">
        <v>210</v>
      </c>
      <c r="C146" s="96"/>
      <c r="D146" s="93"/>
      <c r="E146" s="92"/>
      <c r="F146" s="323" t="s">
        <v>423</v>
      </c>
      <c r="G146" s="322" t="s">
        <v>423</v>
      </c>
      <c r="H146" s="321" t="s">
        <v>466</v>
      </c>
      <c r="I146" s="229">
        <f>SUM(I147:I153)</f>
        <v>229318</v>
      </c>
      <c r="J146" s="320">
        <f>SUM(J147:J153)</f>
        <v>105959</v>
      </c>
      <c r="K146" s="318">
        <f>SUM(K147:K153)</f>
        <v>335277</v>
      </c>
      <c r="L146" s="319" t="s">
        <v>490</v>
      </c>
      <c r="M146" s="318">
        <f>SUM(M147:M153)</f>
        <v>32634</v>
      </c>
      <c r="N146" s="317">
        <f>SUM(N147:N153)</f>
        <v>367911</v>
      </c>
      <c r="P146" s="312"/>
      <c r="Q146" s="60" t="s">
        <v>209</v>
      </c>
      <c r="R146" s="411" t="s">
        <v>210</v>
      </c>
      <c r="S146" s="232"/>
      <c r="T146" s="232"/>
      <c r="U146" s="232"/>
      <c r="V146" s="486" t="str">
        <f t="shared" ref="V146:AD146" si="46">F146</f>
        <v>-</v>
      </c>
      <c r="W146" s="468" t="str">
        <f t="shared" si="46"/>
        <v>-</v>
      </c>
      <c r="X146" s="468" t="str">
        <f t="shared" si="46"/>
        <v>***</v>
      </c>
      <c r="Y146" s="468">
        <f t="shared" si="46"/>
        <v>229318</v>
      </c>
      <c r="Z146" s="468">
        <f t="shared" si="46"/>
        <v>105959</v>
      </c>
      <c r="AA146" s="468">
        <f t="shared" si="46"/>
        <v>335277</v>
      </c>
      <c r="AB146" s="468" t="str">
        <f t="shared" si="46"/>
        <v>／</v>
      </c>
      <c r="AC146" s="468">
        <f t="shared" si="46"/>
        <v>32634</v>
      </c>
      <c r="AD146" s="468">
        <f t="shared" si="46"/>
        <v>367911</v>
      </c>
      <c r="AE146" s="443"/>
      <c r="AF146" s="312"/>
      <c r="AG146" s="312"/>
      <c r="AH146" s="312"/>
      <c r="AI146" s="312"/>
      <c r="AJ146" s="312"/>
      <c r="AK146" s="312"/>
      <c r="AL146" s="312"/>
      <c r="AM146" s="312"/>
      <c r="AN146" s="312"/>
      <c r="AO146" s="312"/>
      <c r="AP146" s="312"/>
      <c r="AQ146" s="312"/>
      <c r="AR146" s="312"/>
      <c r="AS146" s="312"/>
      <c r="AT146" s="312"/>
      <c r="AU146" s="312"/>
      <c r="AV146" s="312"/>
      <c r="AW146" s="312"/>
      <c r="AX146" s="312"/>
      <c r="AY146" s="312"/>
      <c r="AZ146" s="312"/>
    </row>
    <row r="147" spans="1:52" s="8" customFormat="1" ht="18" customHeight="1" x14ac:dyDescent="0.15">
      <c r="A147" s="41" t="s">
        <v>211</v>
      </c>
      <c r="B147" s="20" t="s">
        <v>212</v>
      </c>
      <c r="C147" s="96">
        <v>289</v>
      </c>
      <c r="D147" s="93">
        <v>46</v>
      </c>
      <c r="E147" s="92">
        <v>18</v>
      </c>
      <c r="F147" s="201" t="s">
        <v>531</v>
      </c>
      <c r="G147" s="167">
        <v>111400</v>
      </c>
      <c r="H147" s="314" t="s">
        <v>466</v>
      </c>
      <c r="I147" s="167">
        <v>157197</v>
      </c>
      <c r="J147" s="313">
        <v>65447</v>
      </c>
      <c r="K147" s="140">
        <v>222644</v>
      </c>
      <c r="L147" s="166" t="s">
        <v>490</v>
      </c>
      <c r="M147" s="140">
        <v>26276</v>
      </c>
      <c r="N147" s="194">
        <f t="shared" ref="N147:N153" si="47">SUM(I147:M147)-K147</f>
        <v>248920</v>
      </c>
      <c r="P147" s="311"/>
      <c r="Q147" s="46" t="s">
        <v>211</v>
      </c>
      <c r="R147" s="47" t="s">
        <v>212</v>
      </c>
      <c r="S147" s="250"/>
      <c r="T147" s="250"/>
      <c r="U147" s="250"/>
      <c r="V147" s="398"/>
      <c r="W147" s="399"/>
      <c r="X147" s="399"/>
      <c r="Y147" s="399"/>
      <c r="Z147" s="399"/>
      <c r="AA147" s="399"/>
      <c r="AB147" s="399"/>
      <c r="AC147" s="399"/>
      <c r="AD147" s="399"/>
      <c r="AE147" s="443"/>
      <c r="AF147" s="311"/>
      <c r="AG147" s="311"/>
      <c r="AH147" s="311"/>
      <c r="AI147" s="311"/>
      <c r="AJ147" s="311"/>
      <c r="AK147" s="311"/>
      <c r="AL147" s="311"/>
      <c r="AM147" s="311"/>
      <c r="AN147" s="311"/>
      <c r="AO147" s="311"/>
      <c r="AP147" s="311"/>
      <c r="AQ147" s="311"/>
      <c r="AR147" s="311"/>
      <c r="AS147" s="311"/>
      <c r="AT147" s="311"/>
      <c r="AU147" s="311"/>
      <c r="AV147" s="311"/>
      <c r="AW147" s="311"/>
      <c r="AX147" s="311"/>
      <c r="AY147" s="311"/>
      <c r="AZ147" s="311"/>
    </row>
    <row r="148" spans="1:52" s="8" customFormat="1" ht="18" customHeight="1" x14ac:dyDescent="0.15">
      <c r="A148" s="41" t="s">
        <v>213</v>
      </c>
      <c r="B148" s="20" t="s">
        <v>214</v>
      </c>
      <c r="C148" s="96">
        <v>181</v>
      </c>
      <c r="D148" s="93">
        <v>21</v>
      </c>
      <c r="E148" s="92">
        <v>12</v>
      </c>
      <c r="F148" s="316" t="s">
        <v>481</v>
      </c>
      <c r="G148" s="315" t="s">
        <v>466</v>
      </c>
      <c r="H148" s="314" t="s">
        <v>18</v>
      </c>
      <c r="I148" s="167">
        <v>11365</v>
      </c>
      <c r="J148" s="313">
        <v>8010</v>
      </c>
      <c r="K148" s="140">
        <v>19375</v>
      </c>
      <c r="L148" s="166" t="s">
        <v>490</v>
      </c>
      <c r="M148" s="140">
        <v>838</v>
      </c>
      <c r="N148" s="194">
        <f t="shared" si="47"/>
        <v>20213</v>
      </c>
      <c r="P148" s="311"/>
      <c r="Q148" s="46" t="s">
        <v>213</v>
      </c>
      <c r="R148" s="47" t="s">
        <v>214</v>
      </c>
      <c r="S148" s="250"/>
      <c r="T148" s="250"/>
      <c r="U148" s="250"/>
      <c r="V148" s="398"/>
      <c r="W148" s="399"/>
      <c r="X148" s="399"/>
      <c r="Y148" s="399"/>
      <c r="Z148" s="399"/>
      <c r="AA148" s="399"/>
      <c r="AB148" s="399"/>
      <c r="AC148" s="399"/>
      <c r="AD148" s="399"/>
      <c r="AE148" s="443"/>
      <c r="AF148" s="311"/>
      <c r="AG148" s="311"/>
      <c r="AH148" s="311"/>
      <c r="AI148" s="311"/>
      <c r="AJ148" s="311"/>
      <c r="AK148" s="311"/>
      <c r="AL148" s="311"/>
      <c r="AM148" s="311"/>
      <c r="AN148" s="311"/>
      <c r="AO148" s="311"/>
      <c r="AP148" s="311"/>
      <c r="AQ148" s="311"/>
      <c r="AR148" s="311"/>
      <c r="AS148" s="311"/>
      <c r="AT148" s="311"/>
      <c r="AU148" s="311"/>
      <c r="AV148" s="311"/>
      <c r="AW148" s="311"/>
      <c r="AX148" s="311"/>
      <c r="AY148" s="311"/>
      <c r="AZ148" s="311"/>
    </row>
    <row r="149" spans="1:52" s="8" customFormat="1" ht="18" customHeight="1" x14ac:dyDescent="0.15">
      <c r="A149" s="41" t="s">
        <v>215</v>
      </c>
      <c r="B149" s="20" t="s">
        <v>216</v>
      </c>
      <c r="C149" s="96">
        <v>180</v>
      </c>
      <c r="D149" s="93">
        <v>22</v>
      </c>
      <c r="E149" s="92">
        <v>12</v>
      </c>
      <c r="F149" s="316" t="s">
        <v>481</v>
      </c>
      <c r="G149" s="315" t="s">
        <v>466</v>
      </c>
      <c r="H149" s="314" t="s">
        <v>18</v>
      </c>
      <c r="I149" s="167">
        <v>8390</v>
      </c>
      <c r="J149" s="313">
        <v>6899</v>
      </c>
      <c r="K149" s="140">
        <v>15289</v>
      </c>
      <c r="L149" s="166" t="s">
        <v>490</v>
      </c>
      <c r="M149" s="140">
        <v>1383</v>
      </c>
      <c r="N149" s="194">
        <f t="shared" si="47"/>
        <v>16672</v>
      </c>
      <c r="P149" s="311"/>
      <c r="Q149" s="46" t="s">
        <v>215</v>
      </c>
      <c r="R149" s="47" t="s">
        <v>216</v>
      </c>
      <c r="S149" s="250"/>
      <c r="T149" s="250"/>
      <c r="U149" s="250"/>
      <c r="V149" s="398"/>
      <c r="W149" s="399"/>
      <c r="X149" s="399"/>
      <c r="Y149" s="399"/>
      <c r="Z149" s="399"/>
      <c r="AA149" s="399"/>
      <c r="AB149" s="399"/>
      <c r="AC149" s="399"/>
      <c r="AD149" s="399"/>
      <c r="AE149" s="443"/>
      <c r="AF149" s="311"/>
      <c r="AG149" s="311"/>
      <c r="AH149" s="311"/>
      <c r="AI149" s="311"/>
      <c r="AJ149" s="311"/>
      <c r="AK149" s="311"/>
      <c r="AL149" s="311"/>
      <c r="AM149" s="311"/>
      <c r="AN149" s="311"/>
      <c r="AO149" s="311"/>
      <c r="AP149" s="311"/>
      <c r="AQ149" s="311"/>
      <c r="AR149" s="311"/>
      <c r="AS149" s="311"/>
      <c r="AT149" s="311"/>
      <c r="AU149" s="311"/>
      <c r="AV149" s="311"/>
      <c r="AW149" s="311"/>
      <c r="AX149" s="311"/>
      <c r="AY149" s="311"/>
      <c r="AZ149" s="311"/>
    </row>
    <row r="150" spans="1:52" s="8" customFormat="1" ht="18" customHeight="1" x14ac:dyDescent="0.15">
      <c r="A150" s="39" t="s">
        <v>217</v>
      </c>
      <c r="B150" s="23" t="s">
        <v>218</v>
      </c>
      <c r="C150" s="96">
        <v>182</v>
      </c>
      <c r="D150" s="93">
        <v>21</v>
      </c>
      <c r="E150" s="92">
        <v>12</v>
      </c>
      <c r="F150" s="316" t="s">
        <v>481</v>
      </c>
      <c r="G150" s="315" t="s">
        <v>466</v>
      </c>
      <c r="H150" s="314" t="s">
        <v>18</v>
      </c>
      <c r="I150" s="167">
        <v>15088</v>
      </c>
      <c r="J150" s="313">
        <v>7742</v>
      </c>
      <c r="K150" s="140">
        <v>22830</v>
      </c>
      <c r="L150" s="166" t="s">
        <v>490</v>
      </c>
      <c r="M150" s="140">
        <v>502</v>
      </c>
      <c r="N150" s="194">
        <f t="shared" si="47"/>
        <v>23332</v>
      </c>
      <c r="P150" s="311"/>
      <c r="Q150" s="39" t="s">
        <v>217</v>
      </c>
      <c r="R150" s="23" t="s">
        <v>218</v>
      </c>
      <c r="S150" s="250"/>
      <c r="T150" s="250"/>
      <c r="U150" s="250"/>
      <c r="V150" s="398"/>
      <c r="W150" s="399"/>
      <c r="X150" s="399"/>
      <c r="Y150" s="399"/>
      <c r="Z150" s="399"/>
      <c r="AA150" s="399"/>
      <c r="AB150" s="399"/>
      <c r="AC150" s="399"/>
      <c r="AD150" s="399"/>
      <c r="AE150" s="443"/>
      <c r="AF150" s="311"/>
      <c r="AG150" s="311"/>
      <c r="AH150" s="311"/>
      <c r="AI150" s="311"/>
      <c r="AJ150" s="311"/>
      <c r="AK150" s="311"/>
      <c r="AL150" s="311"/>
      <c r="AM150" s="311"/>
      <c r="AN150" s="311"/>
      <c r="AO150" s="311"/>
      <c r="AP150" s="311"/>
      <c r="AQ150" s="311"/>
      <c r="AR150" s="311"/>
      <c r="AS150" s="311"/>
      <c r="AT150" s="311"/>
      <c r="AU150" s="311"/>
      <c r="AV150" s="311"/>
      <c r="AW150" s="311"/>
      <c r="AX150" s="311"/>
      <c r="AY150" s="311"/>
      <c r="AZ150" s="311"/>
    </row>
    <row r="151" spans="1:52" s="8" customFormat="1" ht="18" customHeight="1" x14ac:dyDescent="0.15">
      <c r="A151" s="41" t="s">
        <v>219</v>
      </c>
      <c r="B151" s="20" t="s">
        <v>220</v>
      </c>
      <c r="C151" s="96">
        <v>182</v>
      </c>
      <c r="D151" s="93">
        <v>21</v>
      </c>
      <c r="E151" s="92">
        <v>12</v>
      </c>
      <c r="F151" s="316" t="s">
        <v>481</v>
      </c>
      <c r="G151" s="315" t="s">
        <v>466</v>
      </c>
      <c r="H151" s="314" t="s">
        <v>18</v>
      </c>
      <c r="I151" s="167">
        <v>8904</v>
      </c>
      <c r="J151" s="313">
        <v>5549</v>
      </c>
      <c r="K151" s="140">
        <v>14453</v>
      </c>
      <c r="L151" s="166" t="s">
        <v>490</v>
      </c>
      <c r="M151" s="140">
        <v>1281</v>
      </c>
      <c r="N151" s="194">
        <f t="shared" si="47"/>
        <v>15734</v>
      </c>
      <c r="P151" s="311"/>
      <c r="Q151" s="46" t="s">
        <v>219</v>
      </c>
      <c r="R151" s="47" t="s">
        <v>220</v>
      </c>
      <c r="S151" s="250"/>
      <c r="T151" s="250"/>
      <c r="U151" s="250"/>
      <c r="V151" s="398"/>
      <c r="W151" s="399"/>
      <c r="X151" s="399"/>
      <c r="Y151" s="399"/>
      <c r="Z151" s="399"/>
      <c r="AA151" s="399"/>
      <c r="AB151" s="399"/>
      <c r="AC151" s="399"/>
      <c r="AD151" s="399"/>
      <c r="AE151" s="443"/>
      <c r="AF151" s="311"/>
      <c r="AG151" s="311"/>
      <c r="AH151" s="311"/>
      <c r="AI151" s="311"/>
      <c r="AJ151" s="311"/>
      <c r="AK151" s="311"/>
      <c r="AL151" s="311"/>
      <c r="AM151" s="311"/>
      <c r="AN151" s="311"/>
      <c r="AO151" s="311"/>
      <c r="AP151" s="311"/>
      <c r="AQ151" s="311"/>
      <c r="AR151" s="311"/>
      <c r="AS151" s="311"/>
      <c r="AT151" s="311"/>
      <c r="AU151" s="311"/>
      <c r="AV151" s="311"/>
      <c r="AW151" s="311"/>
      <c r="AX151" s="311"/>
      <c r="AY151" s="311"/>
      <c r="AZ151" s="311"/>
    </row>
    <row r="152" spans="1:52" s="8" customFormat="1" ht="18" customHeight="1" x14ac:dyDescent="0.15">
      <c r="A152" s="41" t="s">
        <v>221</v>
      </c>
      <c r="B152" s="20" t="s">
        <v>222</v>
      </c>
      <c r="C152" s="96">
        <v>183</v>
      </c>
      <c r="D152" s="93">
        <v>22</v>
      </c>
      <c r="E152" s="92">
        <v>12</v>
      </c>
      <c r="F152" s="316" t="s">
        <v>481</v>
      </c>
      <c r="G152" s="315" t="s">
        <v>466</v>
      </c>
      <c r="H152" s="314" t="s">
        <v>18</v>
      </c>
      <c r="I152" s="167">
        <v>14204</v>
      </c>
      <c r="J152" s="313">
        <v>6032</v>
      </c>
      <c r="K152" s="140">
        <v>20236</v>
      </c>
      <c r="L152" s="166" t="s">
        <v>490</v>
      </c>
      <c r="M152" s="140">
        <v>971</v>
      </c>
      <c r="N152" s="194">
        <f t="shared" si="47"/>
        <v>21207</v>
      </c>
      <c r="P152" s="311"/>
      <c r="Q152" s="46" t="s">
        <v>221</v>
      </c>
      <c r="R152" s="47" t="s">
        <v>222</v>
      </c>
      <c r="S152" s="250"/>
      <c r="T152" s="250"/>
      <c r="U152" s="250"/>
      <c r="V152" s="398"/>
      <c r="W152" s="399"/>
      <c r="X152" s="399"/>
      <c r="Y152" s="399"/>
      <c r="Z152" s="399"/>
      <c r="AA152" s="399"/>
      <c r="AB152" s="399"/>
      <c r="AC152" s="399"/>
      <c r="AD152" s="399"/>
      <c r="AE152" s="443"/>
      <c r="AF152" s="311"/>
      <c r="AG152" s="311"/>
      <c r="AH152" s="311"/>
      <c r="AI152" s="311"/>
      <c r="AJ152" s="311"/>
      <c r="AK152" s="311"/>
      <c r="AL152" s="311"/>
      <c r="AM152" s="311"/>
      <c r="AN152" s="311"/>
      <c r="AO152" s="311"/>
      <c r="AP152" s="311"/>
      <c r="AQ152" s="311"/>
      <c r="AR152" s="311"/>
      <c r="AS152" s="311"/>
      <c r="AT152" s="311"/>
      <c r="AU152" s="311"/>
      <c r="AV152" s="311"/>
      <c r="AW152" s="311"/>
      <c r="AX152" s="311"/>
      <c r="AY152" s="311"/>
      <c r="AZ152" s="311"/>
    </row>
    <row r="153" spans="1:52" s="8" customFormat="1" ht="18" customHeight="1" x14ac:dyDescent="0.15">
      <c r="A153" s="41" t="s">
        <v>223</v>
      </c>
      <c r="B153" s="20" t="s">
        <v>224</v>
      </c>
      <c r="C153" s="197">
        <v>183</v>
      </c>
      <c r="D153" s="198">
        <v>22</v>
      </c>
      <c r="E153" s="199">
        <v>12</v>
      </c>
      <c r="F153" s="316" t="s">
        <v>481</v>
      </c>
      <c r="G153" s="315" t="s">
        <v>466</v>
      </c>
      <c r="H153" s="314" t="s">
        <v>18</v>
      </c>
      <c r="I153" s="167">
        <v>14170</v>
      </c>
      <c r="J153" s="313">
        <v>6280</v>
      </c>
      <c r="K153" s="140">
        <v>20450</v>
      </c>
      <c r="L153" s="166" t="s">
        <v>490</v>
      </c>
      <c r="M153" s="140">
        <v>1383</v>
      </c>
      <c r="N153" s="194">
        <f t="shared" si="47"/>
        <v>21833</v>
      </c>
      <c r="P153" s="311"/>
      <c r="Q153" s="46" t="s">
        <v>223</v>
      </c>
      <c r="R153" s="47" t="s">
        <v>224</v>
      </c>
      <c r="S153" s="250"/>
      <c r="T153" s="250"/>
      <c r="U153" s="250"/>
      <c r="V153" s="398"/>
      <c r="W153" s="399"/>
      <c r="X153" s="399"/>
      <c r="Y153" s="399"/>
      <c r="Z153" s="399"/>
      <c r="AA153" s="399"/>
      <c r="AB153" s="399"/>
      <c r="AC153" s="399"/>
      <c r="AD153" s="399"/>
      <c r="AE153" s="442"/>
      <c r="AF153" s="311"/>
      <c r="AG153" s="311"/>
      <c r="AH153" s="311"/>
      <c r="AI153" s="311"/>
      <c r="AJ153" s="311"/>
      <c r="AK153" s="311"/>
      <c r="AL153" s="311"/>
      <c r="AM153" s="311"/>
      <c r="AN153" s="311"/>
      <c r="AO153" s="311"/>
      <c r="AP153" s="311"/>
      <c r="AQ153" s="311"/>
      <c r="AR153" s="311"/>
      <c r="AS153" s="311"/>
      <c r="AT153" s="311"/>
      <c r="AU153" s="311"/>
      <c r="AV153" s="311"/>
      <c r="AW153" s="311"/>
      <c r="AX153" s="311"/>
      <c r="AY153" s="311"/>
      <c r="AZ153" s="311"/>
    </row>
    <row r="154" spans="1:52" s="14" customFormat="1" ht="18" customHeight="1" x14ac:dyDescent="0.15">
      <c r="A154" s="45" t="s">
        <v>553</v>
      </c>
      <c r="B154" s="38" t="s">
        <v>225</v>
      </c>
      <c r="C154" s="110"/>
      <c r="D154" s="109"/>
      <c r="E154" s="108"/>
      <c r="F154" s="230">
        <f t="shared" ref="F154:K154" si="48">SUM(F155:F162)</f>
        <v>834606</v>
      </c>
      <c r="G154" s="229">
        <f t="shared" si="48"/>
        <v>93447</v>
      </c>
      <c r="H154" s="231">
        <f t="shared" si="48"/>
        <v>8764</v>
      </c>
      <c r="I154" s="229">
        <f t="shared" si="48"/>
        <v>1031827</v>
      </c>
      <c r="J154" s="228">
        <f t="shared" si="48"/>
        <v>451871</v>
      </c>
      <c r="K154" s="227">
        <f t="shared" si="48"/>
        <v>1483698</v>
      </c>
      <c r="L154" s="228" t="s">
        <v>490</v>
      </c>
      <c r="M154" s="227">
        <f>SUM(M155:M162)</f>
        <v>20301</v>
      </c>
      <c r="N154" s="272">
        <f>SUM(N155:N162)</f>
        <v>1503999</v>
      </c>
      <c r="P154" s="235"/>
      <c r="Q154" s="60">
        <v>24</v>
      </c>
      <c r="R154" s="411" t="s">
        <v>225</v>
      </c>
      <c r="S154" s="232"/>
      <c r="T154" s="232"/>
      <c r="U154" s="232"/>
      <c r="V154" s="482">
        <f t="shared" ref="V154:AD154" si="49">F154</f>
        <v>834606</v>
      </c>
      <c r="W154" s="464">
        <f t="shared" si="49"/>
        <v>93447</v>
      </c>
      <c r="X154" s="464">
        <f t="shared" si="49"/>
        <v>8764</v>
      </c>
      <c r="Y154" s="464">
        <f t="shared" si="49"/>
        <v>1031827</v>
      </c>
      <c r="Z154" s="464">
        <f t="shared" si="49"/>
        <v>451871</v>
      </c>
      <c r="AA154" s="464">
        <f t="shared" si="49"/>
        <v>1483698</v>
      </c>
      <c r="AB154" s="464" t="str">
        <f t="shared" si="49"/>
        <v>／</v>
      </c>
      <c r="AC154" s="464">
        <f t="shared" si="49"/>
        <v>20301</v>
      </c>
      <c r="AD154" s="464">
        <f t="shared" si="49"/>
        <v>1503999</v>
      </c>
      <c r="AE154" s="435"/>
      <c r="AF154" s="235"/>
      <c r="AG154" s="235"/>
      <c r="AH154" s="235"/>
      <c r="AI154" s="235"/>
      <c r="AJ154" s="235"/>
      <c r="AK154" s="235"/>
      <c r="AL154" s="235"/>
      <c r="AM154" s="235"/>
      <c r="AN154" s="235"/>
      <c r="AO154" s="235"/>
      <c r="AP154" s="235"/>
      <c r="AQ154" s="235"/>
      <c r="AR154" s="235"/>
      <c r="AS154" s="235"/>
      <c r="AT154" s="235"/>
      <c r="AU154" s="235"/>
      <c r="AV154" s="235"/>
      <c r="AW154" s="235"/>
      <c r="AX154" s="235"/>
      <c r="AY154" s="235"/>
      <c r="AZ154" s="235"/>
    </row>
    <row r="155" spans="1:52" ht="18" customHeight="1" x14ac:dyDescent="0.15">
      <c r="A155" s="41" t="s">
        <v>226</v>
      </c>
      <c r="B155" s="20" t="s">
        <v>2</v>
      </c>
      <c r="C155" s="110">
        <v>293</v>
      </c>
      <c r="D155" s="141">
        <v>0</v>
      </c>
      <c r="E155" s="142">
        <v>0</v>
      </c>
      <c r="F155" s="276">
        <v>193333</v>
      </c>
      <c r="G155" s="280">
        <v>36297</v>
      </c>
      <c r="H155" s="275">
        <v>2095</v>
      </c>
      <c r="I155" s="280">
        <v>268291</v>
      </c>
      <c r="J155" s="273">
        <v>96024</v>
      </c>
      <c r="K155" s="140">
        <f t="shared" ref="K155:K162" si="50">+I155+J155</f>
        <v>364315</v>
      </c>
      <c r="L155" s="166" t="s">
        <v>490</v>
      </c>
      <c r="M155" s="273">
        <v>3935</v>
      </c>
      <c r="N155" s="194">
        <f t="shared" ref="N155:N162" si="51">SUM(I155:M155)-K155</f>
        <v>368250</v>
      </c>
      <c r="P155" s="78"/>
      <c r="Q155" s="46" t="s">
        <v>226</v>
      </c>
      <c r="R155" s="47" t="s">
        <v>2</v>
      </c>
      <c r="S155" s="250"/>
      <c r="T155" s="250"/>
      <c r="U155" s="250"/>
      <c r="V155" s="397"/>
      <c r="W155" s="389"/>
      <c r="X155" s="389"/>
      <c r="Y155" s="389"/>
      <c r="Z155" s="389"/>
      <c r="AA155" s="389"/>
      <c r="AB155" s="389"/>
      <c r="AC155" s="389"/>
      <c r="AD155" s="389"/>
      <c r="AE155" s="435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</row>
    <row r="156" spans="1:52" ht="18" customHeight="1" x14ac:dyDescent="0.15">
      <c r="A156" s="41" t="s">
        <v>227</v>
      </c>
      <c r="B156" s="20" t="s">
        <v>228</v>
      </c>
      <c r="C156" s="110">
        <v>293</v>
      </c>
      <c r="D156" s="141">
        <v>0</v>
      </c>
      <c r="E156" s="142">
        <v>0</v>
      </c>
      <c r="F156" s="203">
        <v>176466</v>
      </c>
      <c r="G156" s="280">
        <v>15261</v>
      </c>
      <c r="H156" s="275">
        <v>1525</v>
      </c>
      <c r="I156" s="280">
        <v>161456</v>
      </c>
      <c r="J156" s="273">
        <v>88401</v>
      </c>
      <c r="K156" s="140">
        <f t="shared" si="50"/>
        <v>249857</v>
      </c>
      <c r="L156" s="166" t="s">
        <v>490</v>
      </c>
      <c r="M156" s="273">
        <v>1588</v>
      </c>
      <c r="N156" s="194">
        <f t="shared" si="51"/>
        <v>251445</v>
      </c>
      <c r="P156" s="78"/>
      <c r="Q156" s="46" t="s">
        <v>227</v>
      </c>
      <c r="R156" s="47" t="s">
        <v>228</v>
      </c>
      <c r="S156" s="250"/>
      <c r="T156" s="250"/>
      <c r="U156" s="250"/>
      <c r="V156" s="397"/>
      <c r="W156" s="389"/>
      <c r="X156" s="389"/>
      <c r="Y156" s="389"/>
      <c r="Z156" s="389"/>
      <c r="AA156" s="389"/>
      <c r="AB156" s="389"/>
      <c r="AC156" s="389"/>
      <c r="AD156" s="389"/>
      <c r="AE156" s="435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</row>
    <row r="157" spans="1:52" ht="18" customHeight="1" x14ac:dyDescent="0.15">
      <c r="A157" s="41" t="s">
        <v>229</v>
      </c>
      <c r="B157" s="20" t="s">
        <v>230</v>
      </c>
      <c r="C157" s="110">
        <v>293</v>
      </c>
      <c r="D157" s="141">
        <v>0</v>
      </c>
      <c r="E157" s="142">
        <v>0</v>
      </c>
      <c r="F157" s="203">
        <v>65085</v>
      </c>
      <c r="G157" s="280">
        <v>7395</v>
      </c>
      <c r="H157" s="275">
        <v>553</v>
      </c>
      <c r="I157" s="280">
        <v>101399</v>
      </c>
      <c r="J157" s="273">
        <v>36652</v>
      </c>
      <c r="K157" s="140">
        <f t="shared" si="50"/>
        <v>138051</v>
      </c>
      <c r="L157" s="166" t="s">
        <v>490</v>
      </c>
      <c r="M157" s="273">
        <v>5201</v>
      </c>
      <c r="N157" s="194">
        <f t="shared" si="51"/>
        <v>143252</v>
      </c>
      <c r="P157" s="78"/>
      <c r="Q157" s="46" t="s">
        <v>229</v>
      </c>
      <c r="R157" s="47" t="s">
        <v>230</v>
      </c>
      <c r="S157" s="250"/>
      <c r="T157" s="250"/>
      <c r="U157" s="250"/>
      <c r="V157" s="397"/>
      <c r="W157" s="389"/>
      <c r="X157" s="389"/>
      <c r="Y157" s="389"/>
      <c r="Z157" s="389"/>
      <c r="AA157" s="389"/>
      <c r="AB157" s="389"/>
      <c r="AC157" s="389"/>
      <c r="AD157" s="389"/>
      <c r="AE157" s="435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</row>
    <row r="158" spans="1:52" ht="18" customHeight="1" x14ac:dyDescent="0.15">
      <c r="A158" s="41" t="s">
        <v>231</v>
      </c>
      <c r="B158" s="20" t="s">
        <v>528</v>
      </c>
      <c r="C158" s="110">
        <v>286</v>
      </c>
      <c r="D158" s="141">
        <v>0</v>
      </c>
      <c r="E158" s="142">
        <v>0</v>
      </c>
      <c r="F158" s="203">
        <v>71994</v>
      </c>
      <c r="G158" s="280">
        <v>8540</v>
      </c>
      <c r="H158" s="275">
        <v>776</v>
      </c>
      <c r="I158" s="280">
        <v>110817</v>
      </c>
      <c r="J158" s="273">
        <v>43705</v>
      </c>
      <c r="K158" s="140">
        <f t="shared" si="50"/>
        <v>154522</v>
      </c>
      <c r="L158" s="166" t="s">
        <v>490</v>
      </c>
      <c r="M158" s="273">
        <v>2103</v>
      </c>
      <c r="N158" s="194">
        <f t="shared" si="51"/>
        <v>156625</v>
      </c>
      <c r="P158" s="78"/>
      <c r="Q158" s="46" t="s">
        <v>231</v>
      </c>
      <c r="R158" s="47" t="s">
        <v>232</v>
      </c>
      <c r="S158" s="250"/>
      <c r="T158" s="250"/>
      <c r="U158" s="250"/>
      <c r="V158" s="397"/>
      <c r="W158" s="389"/>
      <c r="X158" s="389"/>
      <c r="Y158" s="389"/>
      <c r="Z158" s="389"/>
      <c r="AA158" s="389"/>
      <c r="AB158" s="389"/>
      <c r="AC158" s="389"/>
      <c r="AD158" s="389"/>
      <c r="AE158" s="435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</row>
    <row r="159" spans="1:52" ht="18" customHeight="1" x14ac:dyDescent="0.15">
      <c r="A159" s="41" t="s">
        <v>233</v>
      </c>
      <c r="B159" s="20" t="s">
        <v>234</v>
      </c>
      <c r="C159" s="110">
        <v>289</v>
      </c>
      <c r="D159" s="141">
        <v>0</v>
      </c>
      <c r="E159" s="142">
        <v>0</v>
      </c>
      <c r="F159" s="203">
        <v>36266</v>
      </c>
      <c r="G159" s="280">
        <v>3705</v>
      </c>
      <c r="H159" s="275">
        <v>552</v>
      </c>
      <c r="I159" s="280">
        <v>48975</v>
      </c>
      <c r="J159" s="273">
        <v>25053</v>
      </c>
      <c r="K159" s="140">
        <f t="shared" si="50"/>
        <v>74028</v>
      </c>
      <c r="L159" s="166" t="s">
        <v>490</v>
      </c>
      <c r="M159" s="273">
        <v>3552</v>
      </c>
      <c r="N159" s="194">
        <f t="shared" si="51"/>
        <v>77580</v>
      </c>
      <c r="P159" s="78"/>
      <c r="Q159" s="46" t="s">
        <v>233</v>
      </c>
      <c r="R159" s="47" t="s">
        <v>234</v>
      </c>
      <c r="S159" s="250"/>
      <c r="T159" s="250"/>
      <c r="U159" s="250"/>
      <c r="V159" s="397"/>
      <c r="W159" s="389"/>
      <c r="X159" s="389"/>
      <c r="Y159" s="389"/>
      <c r="Z159" s="389"/>
      <c r="AA159" s="389"/>
      <c r="AB159" s="389"/>
      <c r="AC159" s="389"/>
      <c r="AD159" s="389"/>
      <c r="AE159" s="435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</row>
    <row r="160" spans="1:52" ht="18" customHeight="1" x14ac:dyDescent="0.15">
      <c r="A160" s="41" t="s">
        <v>235</v>
      </c>
      <c r="B160" s="20" t="s">
        <v>236</v>
      </c>
      <c r="C160" s="110">
        <v>218</v>
      </c>
      <c r="D160" s="141">
        <v>75</v>
      </c>
      <c r="E160" s="142">
        <v>0</v>
      </c>
      <c r="F160" s="203">
        <v>65007</v>
      </c>
      <c r="G160" s="280">
        <v>5760</v>
      </c>
      <c r="H160" s="275">
        <v>927</v>
      </c>
      <c r="I160" s="280">
        <v>67476</v>
      </c>
      <c r="J160" s="273">
        <v>32767</v>
      </c>
      <c r="K160" s="140">
        <f t="shared" si="50"/>
        <v>100243</v>
      </c>
      <c r="L160" s="166" t="s">
        <v>490</v>
      </c>
      <c r="M160" s="273">
        <v>1332</v>
      </c>
      <c r="N160" s="194">
        <f t="shared" si="51"/>
        <v>101575</v>
      </c>
      <c r="P160" s="78"/>
      <c r="Q160" s="46" t="s">
        <v>235</v>
      </c>
      <c r="R160" s="47" t="s">
        <v>236</v>
      </c>
      <c r="S160" s="250"/>
      <c r="T160" s="250"/>
      <c r="U160" s="250"/>
      <c r="V160" s="397"/>
      <c r="W160" s="389"/>
      <c r="X160" s="389"/>
      <c r="Y160" s="389"/>
      <c r="Z160" s="389"/>
      <c r="AA160" s="389"/>
      <c r="AB160" s="389"/>
      <c r="AC160" s="389"/>
      <c r="AD160" s="389"/>
      <c r="AE160" s="435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</row>
    <row r="161" spans="1:52" ht="18" customHeight="1" x14ac:dyDescent="0.15">
      <c r="A161" s="41" t="s">
        <v>237</v>
      </c>
      <c r="B161" s="20" t="s">
        <v>238</v>
      </c>
      <c r="C161" s="110">
        <v>182</v>
      </c>
      <c r="D161" s="141">
        <v>54</v>
      </c>
      <c r="E161" s="142">
        <v>0</v>
      </c>
      <c r="F161" s="203">
        <v>30403</v>
      </c>
      <c r="G161" s="280">
        <v>5289</v>
      </c>
      <c r="H161" s="275">
        <v>600</v>
      </c>
      <c r="I161" s="280">
        <v>33301</v>
      </c>
      <c r="J161" s="273">
        <v>18180</v>
      </c>
      <c r="K161" s="140">
        <f t="shared" si="50"/>
        <v>51481</v>
      </c>
      <c r="L161" s="166" t="s">
        <v>490</v>
      </c>
      <c r="M161" s="273">
        <v>1194</v>
      </c>
      <c r="N161" s="194">
        <f t="shared" si="51"/>
        <v>52675</v>
      </c>
      <c r="P161" s="78"/>
      <c r="Q161" s="46" t="s">
        <v>237</v>
      </c>
      <c r="R161" s="47" t="s">
        <v>238</v>
      </c>
      <c r="S161" s="250"/>
      <c r="T161" s="250"/>
      <c r="U161" s="250"/>
      <c r="V161" s="397"/>
      <c r="W161" s="389"/>
      <c r="X161" s="389"/>
      <c r="Y161" s="389"/>
      <c r="Z161" s="389"/>
      <c r="AA161" s="389"/>
      <c r="AB161" s="389"/>
      <c r="AC161" s="389"/>
      <c r="AD161" s="389"/>
      <c r="AE161" s="435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</row>
    <row r="162" spans="1:52" ht="18" customHeight="1" x14ac:dyDescent="0.15">
      <c r="A162" s="41" t="s">
        <v>239</v>
      </c>
      <c r="B162" s="20" t="s">
        <v>240</v>
      </c>
      <c r="C162" s="197">
        <v>291</v>
      </c>
      <c r="D162" s="140" t="s">
        <v>533</v>
      </c>
      <c r="E162" s="142">
        <v>0</v>
      </c>
      <c r="F162" s="203">
        <v>196052</v>
      </c>
      <c r="G162" s="280">
        <v>11200</v>
      </c>
      <c r="H162" s="275">
        <v>1736</v>
      </c>
      <c r="I162" s="280">
        <v>240112</v>
      </c>
      <c r="J162" s="273">
        <v>111089</v>
      </c>
      <c r="K162" s="140">
        <f t="shared" si="50"/>
        <v>351201</v>
      </c>
      <c r="L162" s="166" t="s">
        <v>490</v>
      </c>
      <c r="M162" s="273">
        <v>1396</v>
      </c>
      <c r="N162" s="194">
        <f t="shared" si="51"/>
        <v>352597</v>
      </c>
      <c r="P162" s="78"/>
      <c r="Q162" s="46" t="s">
        <v>239</v>
      </c>
      <c r="R162" s="47" t="s">
        <v>240</v>
      </c>
      <c r="S162" s="250"/>
      <c r="T162" s="250"/>
      <c r="U162" s="250"/>
      <c r="V162" s="397"/>
      <c r="W162" s="389"/>
      <c r="X162" s="389"/>
      <c r="Y162" s="389"/>
      <c r="Z162" s="389"/>
      <c r="AA162" s="389"/>
      <c r="AB162" s="389"/>
      <c r="AC162" s="389"/>
      <c r="AD162" s="389"/>
      <c r="AE162" s="439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</row>
    <row r="163" spans="1:52" s="14" customFormat="1" ht="18" customHeight="1" x14ac:dyDescent="0.15">
      <c r="A163" s="45" t="s">
        <v>554</v>
      </c>
      <c r="B163" s="38" t="s">
        <v>241</v>
      </c>
      <c r="C163" s="246"/>
      <c r="D163" s="310"/>
      <c r="E163" s="309"/>
      <c r="F163" s="230">
        <f t="shared" ref="F163:K163" si="52">SUM(F164:F169)</f>
        <v>318826</v>
      </c>
      <c r="G163" s="229">
        <f t="shared" si="52"/>
        <v>21801</v>
      </c>
      <c r="H163" s="231">
        <f t="shared" si="52"/>
        <v>3010</v>
      </c>
      <c r="I163" s="229">
        <f t="shared" si="52"/>
        <v>301274</v>
      </c>
      <c r="J163" s="228">
        <f t="shared" si="52"/>
        <v>263395</v>
      </c>
      <c r="K163" s="227">
        <f t="shared" si="52"/>
        <v>564669</v>
      </c>
      <c r="L163" s="228" t="s">
        <v>490</v>
      </c>
      <c r="M163" s="227">
        <f>SUM(M164:M169)</f>
        <v>5507</v>
      </c>
      <c r="N163" s="272">
        <f>SUM(N164:N169)</f>
        <v>570176</v>
      </c>
      <c r="P163" s="235"/>
      <c r="Q163" s="60">
        <v>25</v>
      </c>
      <c r="R163" s="411" t="s">
        <v>241</v>
      </c>
      <c r="S163" s="232"/>
      <c r="T163" s="232"/>
      <c r="U163" s="232"/>
      <c r="V163" s="482">
        <f t="shared" ref="V163:AD163" si="53">F163</f>
        <v>318826</v>
      </c>
      <c r="W163" s="464">
        <f t="shared" si="53"/>
        <v>21801</v>
      </c>
      <c r="X163" s="464">
        <f t="shared" si="53"/>
        <v>3010</v>
      </c>
      <c r="Y163" s="464">
        <f t="shared" si="53"/>
        <v>301274</v>
      </c>
      <c r="Z163" s="464">
        <f t="shared" si="53"/>
        <v>263395</v>
      </c>
      <c r="AA163" s="464">
        <f t="shared" si="53"/>
        <v>564669</v>
      </c>
      <c r="AB163" s="464" t="str">
        <f t="shared" si="53"/>
        <v>／</v>
      </c>
      <c r="AC163" s="464">
        <f t="shared" si="53"/>
        <v>5507</v>
      </c>
      <c r="AD163" s="464">
        <f t="shared" si="53"/>
        <v>570176</v>
      </c>
      <c r="AE163" s="439"/>
      <c r="AF163" s="235"/>
      <c r="AG163" s="235"/>
      <c r="AH163" s="235"/>
      <c r="AI163" s="235"/>
      <c r="AJ163" s="235"/>
      <c r="AK163" s="235"/>
      <c r="AL163" s="235"/>
      <c r="AM163" s="235"/>
      <c r="AN163" s="235"/>
      <c r="AO163" s="235"/>
      <c r="AP163" s="235"/>
      <c r="AQ163" s="235"/>
      <c r="AR163" s="235"/>
      <c r="AS163" s="235"/>
      <c r="AT163" s="235"/>
      <c r="AU163" s="235"/>
      <c r="AV163" s="235"/>
      <c r="AW163" s="235"/>
      <c r="AX163" s="235"/>
      <c r="AY163" s="235"/>
      <c r="AZ163" s="235"/>
    </row>
    <row r="164" spans="1:52" s="14" customFormat="1" ht="18" customHeight="1" x14ac:dyDescent="0.15">
      <c r="A164" s="41" t="s">
        <v>504</v>
      </c>
      <c r="B164" s="20" t="s">
        <v>104</v>
      </c>
      <c r="C164" s="102">
        <v>321</v>
      </c>
      <c r="D164" s="64">
        <v>0</v>
      </c>
      <c r="E164" s="100">
        <v>0</v>
      </c>
      <c r="F164" s="203">
        <v>163108</v>
      </c>
      <c r="G164" s="167">
        <v>11843</v>
      </c>
      <c r="H164" s="157">
        <v>1473</v>
      </c>
      <c r="I164" s="167">
        <v>154378</v>
      </c>
      <c r="J164" s="166">
        <v>134198</v>
      </c>
      <c r="K164" s="140">
        <v>288576</v>
      </c>
      <c r="L164" s="308" t="s">
        <v>490</v>
      </c>
      <c r="M164" s="140">
        <v>5507</v>
      </c>
      <c r="N164" s="194">
        <f t="shared" ref="N164:N169" si="54">SUM(I164:M164)-K164</f>
        <v>294083</v>
      </c>
      <c r="P164" s="235"/>
      <c r="Q164" s="46" t="s">
        <v>504</v>
      </c>
      <c r="R164" s="47" t="s">
        <v>503</v>
      </c>
      <c r="S164" s="250"/>
      <c r="T164" s="250"/>
      <c r="U164" s="250"/>
      <c r="V164" s="483"/>
      <c r="W164" s="465"/>
      <c r="X164" s="465"/>
      <c r="Y164" s="465"/>
      <c r="Z164" s="465"/>
      <c r="AA164" s="465"/>
      <c r="AB164" s="465"/>
      <c r="AC164" s="465"/>
      <c r="AD164" s="465"/>
      <c r="AE164" s="439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35"/>
      <c r="AP164" s="235"/>
      <c r="AQ164" s="235"/>
      <c r="AR164" s="235"/>
      <c r="AS164" s="235"/>
      <c r="AT164" s="235"/>
      <c r="AU164" s="235"/>
      <c r="AV164" s="235"/>
      <c r="AW164" s="235"/>
      <c r="AX164" s="235"/>
      <c r="AY164" s="235"/>
      <c r="AZ164" s="235"/>
    </row>
    <row r="165" spans="1:52" s="14" customFormat="1" ht="18" customHeight="1" x14ac:dyDescent="0.15">
      <c r="A165" s="41" t="s">
        <v>502</v>
      </c>
      <c r="B165" s="20" t="s">
        <v>242</v>
      </c>
      <c r="C165" s="102">
        <v>337</v>
      </c>
      <c r="D165" s="64">
        <v>0</v>
      </c>
      <c r="E165" s="100">
        <v>0</v>
      </c>
      <c r="F165" s="203">
        <v>105706</v>
      </c>
      <c r="G165" s="167">
        <v>6935</v>
      </c>
      <c r="H165" s="157">
        <v>992</v>
      </c>
      <c r="I165" s="167">
        <v>85987</v>
      </c>
      <c r="J165" s="166">
        <v>73751</v>
      </c>
      <c r="K165" s="140">
        <v>159738</v>
      </c>
      <c r="L165" s="308" t="s">
        <v>490</v>
      </c>
      <c r="M165" s="140">
        <v>0</v>
      </c>
      <c r="N165" s="194">
        <f t="shared" si="54"/>
        <v>159738</v>
      </c>
      <c r="P165" s="235"/>
      <c r="Q165" s="46" t="s">
        <v>502</v>
      </c>
      <c r="R165" s="47" t="s">
        <v>242</v>
      </c>
      <c r="S165" s="250"/>
      <c r="T165" s="250"/>
      <c r="U165" s="250"/>
      <c r="V165" s="483"/>
      <c r="W165" s="465"/>
      <c r="X165" s="465"/>
      <c r="Y165" s="465"/>
      <c r="Z165" s="465"/>
      <c r="AA165" s="465"/>
      <c r="AB165" s="465"/>
      <c r="AC165" s="465"/>
      <c r="AD165" s="465"/>
      <c r="AE165" s="439"/>
      <c r="AF165" s="235"/>
      <c r="AG165" s="235"/>
      <c r="AH165" s="235"/>
      <c r="AI165" s="235"/>
      <c r="AJ165" s="235"/>
      <c r="AK165" s="235"/>
      <c r="AL165" s="235"/>
      <c r="AM165" s="235"/>
      <c r="AN165" s="235"/>
      <c r="AO165" s="235"/>
      <c r="AP165" s="235"/>
      <c r="AQ165" s="235"/>
      <c r="AR165" s="235"/>
      <c r="AS165" s="235"/>
      <c r="AT165" s="235"/>
      <c r="AU165" s="235"/>
      <c r="AV165" s="235"/>
      <c r="AW165" s="235"/>
      <c r="AX165" s="235"/>
      <c r="AY165" s="235"/>
      <c r="AZ165" s="235"/>
    </row>
    <row r="166" spans="1:52" s="14" customFormat="1" ht="18" customHeight="1" x14ac:dyDescent="0.15">
      <c r="A166" s="41" t="s">
        <v>501</v>
      </c>
      <c r="B166" s="20" t="s">
        <v>243</v>
      </c>
      <c r="C166" s="102">
        <v>324</v>
      </c>
      <c r="D166" s="64">
        <v>0</v>
      </c>
      <c r="E166" s="100">
        <v>0</v>
      </c>
      <c r="F166" s="203">
        <v>11668</v>
      </c>
      <c r="G166" s="167">
        <v>837</v>
      </c>
      <c r="H166" s="157">
        <v>257</v>
      </c>
      <c r="I166" s="167">
        <v>10400</v>
      </c>
      <c r="J166" s="166">
        <v>26587</v>
      </c>
      <c r="K166" s="140">
        <v>36987</v>
      </c>
      <c r="L166" s="308" t="s">
        <v>490</v>
      </c>
      <c r="M166" s="140">
        <v>0</v>
      </c>
      <c r="N166" s="194">
        <f t="shared" si="54"/>
        <v>36987</v>
      </c>
      <c r="P166" s="235"/>
      <c r="Q166" s="46" t="s">
        <v>501</v>
      </c>
      <c r="R166" s="47" t="s">
        <v>243</v>
      </c>
      <c r="S166" s="250"/>
      <c r="T166" s="250"/>
      <c r="U166" s="250"/>
      <c r="V166" s="483"/>
      <c r="W166" s="465"/>
      <c r="X166" s="465"/>
      <c r="Y166" s="465"/>
      <c r="Z166" s="465"/>
      <c r="AA166" s="465"/>
      <c r="AB166" s="465"/>
      <c r="AC166" s="465"/>
      <c r="AD166" s="465"/>
      <c r="AE166" s="439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235"/>
      <c r="AP166" s="235"/>
      <c r="AQ166" s="235"/>
      <c r="AR166" s="235"/>
      <c r="AS166" s="235"/>
      <c r="AT166" s="235"/>
      <c r="AU166" s="235"/>
      <c r="AV166" s="235"/>
      <c r="AW166" s="235"/>
      <c r="AX166" s="235"/>
      <c r="AY166" s="235"/>
      <c r="AZ166" s="235"/>
    </row>
    <row r="167" spans="1:52" s="14" customFormat="1" ht="18" customHeight="1" x14ac:dyDescent="0.15">
      <c r="A167" s="41" t="s">
        <v>500</v>
      </c>
      <c r="B167" s="20" t="s">
        <v>244</v>
      </c>
      <c r="C167" s="102">
        <v>324</v>
      </c>
      <c r="D167" s="64">
        <v>0</v>
      </c>
      <c r="E167" s="100">
        <v>0</v>
      </c>
      <c r="F167" s="203">
        <v>6038</v>
      </c>
      <c r="G167" s="167">
        <v>629</v>
      </c>
      <c r="H167" s="157">
        <v>117</v>
      </c>
      <c r="I167" s="167">
        <v>8292</v>
      </c>
      <c r="J167" s="166">
        <v>8373</v>
      </c>
      <c r="K167" s="140">
        <v>16665</v>
      </c>
      <c r="L167" s="308" t="s">
        <v>490</v>
      </c>
      <c r="M167" s="140">
        <v>0</v>
      </c>
      <c r="N167" s="194">
        <f t="shared" si="54"/>
        <v>16665</v>
      </c>
      <c r="P167" s="235"/>
      <c r="Q167" s="46" t="s">
        <v>500</v>
      </c>
      <c r="R167" s="47" t="s">
        <v>244</v>
      </c>
      <c r="S167" s="250"/>
      <c r="T167" s="250"/>
      <c r="U167" s="250"/>
      <c r="V167" s="483"/>
      <c r="W167" s="465"/>
      <c r="X167" s="465"/>
      <c r="Y167" s="465"/>
      <c r="Z167" s="465"/>
      <c r="AA167" s="465"/>
      <c r="AB167" s="465"/>
      <c r="AC167" s="465"/>
      <c r="AD167" s="465"/>
      <c r="AE167" s="439"/>
      <c r="AF167" s="235"/>
      <c r="AG167" s="235"/>
      <c r="AH167" s="235"/>
      <c r="AI167" s="235"/>
      <c r="AJ167" s="235"/>
      <c r="AK167" s="235"/>
      <c r="AL167" s="235"/>
      <c r="AM167" s="235"/>
      <c r="AN167" s="235"/>
      <c r="AO167" s="235"/>
      <c r="AP167" s="235"/>
      <c r="AQ167" s="235"/>
      <c r="AR167" s="235"/>
      <c r="AS167" s="235"/>
      <c r="AT167" s="235"/>
      <c r="AU167" s="235"/>
      <c r="AV167" s="235"/>
      <c r="AW167" s="235"/>
      <c r="AX167" s="235"/>
      <c r="AY167" s="235"/>
      <c r="AZ167" s="235"/>
    </row>
    <row r="168" spans="1:52" s="14" customFormat="1" ht="18" customHeight="1" x14ac:dyDescent="0.15">
      <c r="A168" s="41" t="s">
        <v>499</v>
      </c>
      <c r="B168" s="20" t="s">
        <v>245</v>
      </c>
      <c r="C168" s="102">
        <v>324</v>
      </c>
      <c r="D168" s="64">
        <v>0</v>
      </c>
      <c r="E168" s="100">
        <v>0</v>
      </c>
      <c r="F168" s="203">
        <v>9527</v>
      </c>
      <c r="G168" s="167">
        <v>764</v>
      </c>
      <c r="H168" s="157">
        <v>116</v>
      </c>
      <c r="I168" s="167">
        <v>13476</v>
      </c>
      <c r="J168" s="166">
        <v>8935</v>
      </c>
      <c r="K168" s="140">
        <v>22411</v>
      </c>
      <c r="L168" s="308" t="s">
        <v>490</v>
      </c>
      <c r="M168" s="140">
        <v>0</v>
      </c>
      <c r="N168" s="194">
        <f t="shared" si="54"/>
        <v>22411</v>
      </c>
      <c r="P168" s="235"/>
      <c r="Q168" s="46" t="s">
        <v>499</v>
      </c>
      <c r="R168" s="47" t="s">
        <v>245</v>
      </c>
      <c r="S168" s="250"/>
      <c r="T168" s="250"/>
      <c r="U168" s="250"/>
      <c r="V168" s="483"/>
      <c r="W168" s="465"/>
      <c r="X168" s="465"/>
      <c r="Y168" s="465"/>
      <c r="Z168" s="465"/>
      <c r="AA168" s="465"/>
      <c r="AB168" s="465"/>
      <c r="AC168" s="465"/>
      <c r="AD168" s="465"/>
      <c r="AE168" s="439"/>
      <c r="AF168" s="235"/>
      <c r="AG168" s="235"/>
      <c r="AH168" s="235"/>
      <c r="AI168" s="235"/>
      <c r="AJ168" s="235"/>
      <c r="AK168" s="235"/>
      <c r="AL168" s="235"/>
      <c r="AM168" s="235"/>
      <c r="AN168" s="235"/>
      <c r="AO168" s="235"/>
      <c r="AP168" s="235"/>
      <c r="AQ168" s="235"/>
      <c r="AR168" s="235"/>
      <c r="AS168" s="235"/>
      <c r="AT168" s="235"/>
      <c r="AU168" s="235"/>
      <c r="AV168" s="235"/>
      <c r="AW168" s="235"/>
      <c r="AX168" s="235"/>
      <c r="AY168" s="235"/>
      <c r="AZ168" s="235"/>
    </row>
    <row r="169" spans="1:52" s="14" customFormat="1" ht="18" customHeight="1" x14ac:dyDescent="0.15">
      <c r="A169" s="41" t="s">
        <v>246</v>
      </c>
      <c r="B169" s="20" t="s">
        <v>445</v>
      </c>
      <c r="C169" s="102">
        <v>356</v>
      </c>
      <c r="D169" s="64">
        <v>0</v>
      </c>
      <c r="E169" s="100">
        <v>0</v>
      </c>
      <c r="F169" s="203">
        <v>22779</v>
      </c>
      <c r="G169" s="167">
        <v>793</v>
      </c>
      <c r="H169" s="157">
        <v>55</v>
      </c>
      <c r="I169" s="167">
        <v>28741</v>
      </c>
      <c r="J169" s="166">
        <v>11551</v>
      </c>
      <c r="K169" s="140">
        <v>40292</v>
      </c>
      <c r="L169" s="308" t="s">
        <v>490</v>
      </c>
      <c r="M169" s="140">
        <v>0</v>
      </c>
      <c r="N169" s="194">
        <f t="shared" si="54"/>
        <v>40292</v>
      </c>
      <c r="P169" s="235"/>
      <c r="Q169" s="46" t="s">
        <v>246</v>
      </c>
      <c r="R169" s="47" t="s">
        <v>445</v>
      </c>
      <c r="S169" s="250"/>
      <c r="T169" s="250"/>
      <c r="U169" s="250"/>
      <c r="V169" s="483"/>
      <c r="W169" s="465"/>
      <c r="X169" s="465"/>
      <c r="Y169" s="465"/>
      <c r="Z169" s="465"/>
      <c r="AA169" s="465"/>
      <c r="AB169" s="465"/>
      <c r="AC169" s="465"/>
      <c r="AD169" s="465"/>
      <c r="AE169" s="439"/>
      <c r="AF169" s="235"/>
      <c r="AG169" s="235"/>
      <c r="AH169" s="235"/>
      <c r="AI169" s="235"/>
      <c r="AJ169" s="235"/>
      <c r="AK169" s="235"/>
      <c r="AL169" s="235"/>
      <c r="AM169" s="235"/>
      <c r="AN169" s="235"/>
      <c r="AO169" s="235"/>
      <c r="AP169" s="235"/>
      <c r="AQ169" s="235"/>
      <c r="AR169" s="235"/>
      <c r="AS169" s="235"/>
      <c r="AT169" s="235"/>
      <c r="AU169" s="235"/>
      <c r="AV169" s="235"/>
      <c r="AW169" s="235"/>
      <c r="AX169" s="235"/>
      <c r="AY169" s="235"/>
      <c r="AZ169" s="235"/>
    </row>
    <row r="170" spans="1:52" ht="18" customHeight="1" x14ac:dyDescent="0.15">
      <c r="A170" s="45" t="s">
        <v>247</v>
      </c>
      <c r="B170" s="38" t="s">
        <v>248</v>
      </c>
      <c r="C170" s="102"/>
      <c r="D170" s="64"/>
      <c r="E170" s="100"/>
      <c r="F170" s="230">
        <f t="shared" ref="F170:K170" si="55">SUM(F171:F172)</f>
        <v>240665</v>
      </c>
      <c r="G170" s="229">
        <f t="shared" si="55"/>
        <v>123245</v>
      </c>
      <c r="H170" s="231">
        <f t="shared" si="55"/>
        <v>9485</v>
      </c>
      <c r="I170" s="229">
        <f t="shared" si="55"/>
        <v>387269</v>
      </c>
      <c r="J170" s="228">
        <f t="shared" si="55"/>
        <v>322895</v>
      </c>
      <c r="K170" s="227">
        <f t="shared" si="55"/>
        <v>710164</v>
      </c>
      <c r="L170" s="228" t="s">
        <v>490</v>
      </c>
      <c r="M170" s="227">
        <f>SUM(M171:M172)</f>
        <v>20588</v>
      </c>
      <c r="N170" s="272">
        <f>SUM(N171:N172)</f>
        <v>730752</v>
      </c>
      <c r="P170" s="78"/>
      <c r="Q170" s="60" t="s">
        <v>247</v>
      </c>
      <c r="R170" s="411" t="s">
        <v>248</v>
      </c>
      <c r="S170" s="232"/>
      <c r="T170" s="232"/>
      <c r="U170" s="232"/>
      <c r="V170" s="482">
        <f t="shared" ref="V170:AD170" si="56">F170</f>
        <v>240665</v>
      </c>
      <c r="W170" s="464">
        <f t="shared" si="56"/>
        <v>123245</v>
      </c>
      <c r="X170" s="464">
        <f t="shared" si="56"/>
        <v>9485</v>
      </c>
      <c r="Y170" s="464">
        <f t="shared" si="56"/>
        <v>387269</v>
      </c>
      <c r="Z170" s="464">
        <f t="shared" si="56"/>
        <v>322895</v>
      </c>
      <c r="AA170" s="464">
        <f t="shared" si="56"/>
        <v>710164</v>
      </c>
      <c r="AB170" s="464" t="str">
        <f t="shared" si="56"/>
        <v>／</v>
      </c>
      <c r="AC170" s="464">
        <f t="shared" si="56"/>
        <v>20588</v>
      </c>
      <c r="AD170" s="464">
        <f t="shared" si="56"/>
        <v>730752</v>
      </c>
      <c r="AE170" s="435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</row>
    <row r="171" spans="1:52" ht="18" customHeight="1" x14ac:dyDescent="0.15">
      <c r="A171" s="41" t="s">
        <v>443</v>
      </c>
      <c r="B171" s="20" t="s">
        <v>249</v>
      </c>
      <c r="C171" s="102">
        <v>293</v>
      </c>
      <c r="D171" s="64">
        <v>0</v>
      </c>
      <c r="E171" s="100">
        <v>0</v>
      </c>
      <c r="F171" s="203">
        <v>197144</v>
      </c>
      <c r="G171" s="167">
        <v>101956</v>
      </c>
      <c r="H171" s="157">
        <v>7487</v>
      </c>
      <c r="I171" s="167">
        <v>311493</v>
      </c>
      <c r="J171" s="166">
        <v>255403</v>
      </c>
      <c r="K171" s="140">
        <f>+I171+J171</f>
        <v>566896</v>
      </c>
      <c r="L171" s="308" t="s">
        <v>490</v>
      </c>
      <c r="M171" s="140">
        <v>18039</v>
      </c>
      <c r="N171" s="194">
        <f>SUM(I171:M171)-K171</f>
        <v>584935</v>
      </c>
      <c r="P171" s="78"/>
      <c r="Q171" s="46" t="s">
        <v>443</v>
      </c>
      <c r="R171" s="47" t="s">
        <v>249</v>
      </c>
      <c r="S171" s="250"/>
      <c r="T171" s="250"/>
      <c r="U171" s="250"/>
      <c r="V171" s="397"/>
      <c r="W171" s="389"/>
      <c r="X171" s="389"/>
      <c r="Y171" s="389"/>
      <c r="Z171" s="389"/>
      <c r="AA171" s="389"/>
      <c r="AB171" s="389"/>
      <c r="AC171" s="389"/>
      <c r="AD171" s="389"/>
      <c r="AE171" s="435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</row>
    <row r="172" spans="1:52" ht="18" customHeight="1" x14ac:dyDescent="0.15">
      <c r="A172" s="44" t="s">
        <v>442</v>
      </c>
      <c r="B172" s="20" t="s">
        <v>250</v>
      </c>
      <c r="C172" s="102">
        <v>289</v>
      </c>
      <c r="D172" s="64">
        <v>0</v>
      </c>
      <c r="E172" s="100">
        <v>0</v>
      </c>
      <c r="F172" s="203">
        <v>43521</v>
      </c>
      <c r="G172" s="167">
        <v>21289</v>
      </c>
      <c r="H172" s="157">
        <v>1998</v>
      </c>
      <c r="I172" s="167">
        <v>75776</v>
      </c>
      <c r="J172" s="166">
        <v>67492</v>
      </c>
      <c r="K172" s="140">
        <f>+I172+J172</f>
        <v>143268</v>
      </c>
      <c r="L172" s="308" t="s">
        <v>490</v>
      </c>
      <c r="M172" s="140">
        <v>2549</v>
      </c>
      <c r="N172" s="194">
        <f>SUM(I172:M172)-K172</f>
        <v>145817</v>
      </c>
      <c r="P172" s="78"/>
      <c r="Q172" s="62" t="s">
        <v>442</v>
      </c>
      <c r="R172" s="47" t="s">
        <v>250</v>
      </c>
      <c r="S172" s="250"/>
      <c r="T172" s="250"/>
      <c r="U172" s="250"/>
      <c r="V172" s="397"/>
      <c r="W172" s="389"/>
      <c r="X172" s="389"/>
      <c r="Y172" s="389"/>
      <c r="Z172" s="389"/>
      <c r="AA172" s="389"/>
      <c r="AB172" s="389"/>
      <c r="AC172" s="389"/>
      <c r="AD172" s="389"/>
      <c r="AE172" s="434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</row>
    <row r="173" spans="1:52" s="3" customFormat="1" ht="18" customHeight="1" x14ac:dyDescent="0.15">
      <c r="A173" s="45" t="s">
        <v>251</v>
      </c>
      <c r="B173" s="38" t="s">
        <v>252</v>
      </c>
      <c r="C173" s="229">
        <v>276</v>
      </c>
      <c r="D173" s="227">
        <v>0</v>
      </c>
      <c r="E173" s="231">
        <v>0</v>
      </c>
      <c r="F173" s="230">
        <v>111717</v>
      </c>
      <c r="G173" s="177">
        <v>49100</v>
      </c>
      <c r="H173" s="225">
        <v>2813</v>
      </c>
      <c r="I173" s="177">
        <v>184921</v>
      </c>
      <c r="J173" s="221">
        <v>140619</v>
      </c>
      <c r="K173" s="103">
        <f>+I173+J173</f>
        <v>325540</v>
      </c>
      <c r="L173" s="307" t="s">
        <v>491</v>
      </c>
      <c r="M173" s="103">
        <v>11781</v>
      </c>
      <c r="N173" s="176">
        <f>SUM(I173:M173)-K173</f>
        <v>337321</v>
      </c>
      <c r="P173" s="250"/>
      <c r="Q173" s="60" t="s">
        <v>251</v>
      </c>
      <c r="R173" s="411" t="s">
        <v>252</v>
      </c>
      <c r="S173" s="232"/>
      <c r="T173" s="232"/>
      <c r="U173" s="232"/>
      <c r="V173" s="482">
        <f t="shared" ref="V173:AD175" si="57">F173</f>
        <v>111717</v>
      </c>
      <c r="W173" s="464">
        <f t="shared" si="57"/>
        <v>49100</v>
      </c>
      <c r="X173" s="464">
        <f t="shared" si="57"/>
        <v>2813</v>
      </c>
      <c r="Y173" s="464">
        <f t="shared" si="57"/>
        <v>184921</v>
      </c>
      <c r="Z173" s="464">
        <f t="shared" si="57"/>
        <v>140619</v>
      </c>
      <c r="AA173" s="464">
        <f t="shared" si="57"/>
        <v>325540</v>
      </c>
      <c r="AB173" s="464" t="str">
        <f t="shared" si="57"/>
        <v>／</v>
      </c>
      <c r="AC173" s="464">
        <f t="shared" si="57"/>
        <v>11781</v>
      </c>
      <c r="AD173" s="464">
        <f t="shared" si="57"/>
        <v>337321</v>
      </c>
      <c r="AE173" s="448"/>
      <c r="AF173" s="250"/>
      <c r="AG173" s="250"/>
      <c r="AH173" s="250"/>
      <c r="AI173" s="250"/>
      <c r="AJ173" s="250"/>
      <c r="AK173" s="250"/>
      <c r="AL173" s="250"/>
      <c r="AM173" s="250"/>
      <c r="AN173" s="250"/>
      <c r="AO173" s="250"/>
      <c r="AP173" s="250"/>
      <c r="AQ173" s="250"/>
      <c r="AR173" s="250"/>
      <c r="AS173" s="250"/>
      <c r="AT173" s="250"/>
      <c r="AU173" s="250"/>
      <c r="AV173" s="250"/>
      <c r="AW173" s="250"/>
      <c r="AX173" s="250"/>
      <c r="AY173" s="250"/>
      <c r="AZ173" s="250"/>
    </row>
    <row r="174" spans="1:52" s="4" customFormat="1" ht="18" customHeight="1" x14ac:dyDescent="0.15">
      <c r="A174" s="45" t="s">
        <v>253</v>
      </c>
      <c r="B174" s="38" t="s">
        <v>254</v>
      </c>
      <c r="C174" s="89">
        <v>291</v>
      </c>
      <c r="D174" s="63">
        <v>0</v>
      </c>
      <c r="E174" s="87">
        <v>0</v>
      </c>
      <c r="F174" s="230">
        <v>81632</v>
      </c>
      <c r="G174" s="229">
        <v>20559</v>
      </c>
      <c r="H174" s="231">
        <v>1504</v>
      </c>
      <c r="I174" s="229">
        <v>122521</v>
      </c>
      <c r="J174" s="228">
        <v>92106</v>
      </c>
      <c r="K174" s="227">
        <f>+I174+J174</f>
        <v>214627</v>
      </c>
      <c r="L174" s="221" t="s">
        <v>490</v>
      </c>
      <c r="M174" s="227">
        <v>2376</v>
      </c>
      <c r="N174" s="176">
        <f>SUM(I174:M174)-K174</f>
        <v>217003</v>
      </c>
      <c r="P174" s="232"/>
      <c r="Q174" s="60" t="s">
        <v>253</v>
      </c>
      <c r="R174" s="411" t="s">
        <v>254</v>
      </c>
      <c r="S174" s="232"/>
      <c r="T174" s="232"/>
      <c r="U174" s="232"/>
      <c r="V174" s="482">
        <f t="shared" si="57"/>
        <v>81632</v>
      </c>
      <c r="W174" s="464">
        <f t="shared" si="57"/>
        <v>20559</v>
      </c>
      <c r="X174" s="464">
        <f t="shared" si="57"/>
        <v>1504</v>
      </c>
      <c r="Y174" s="464">
        <f t="shared" si="57"/>
        <v>122521</v>
      </c>
      <c r="Z174" s="464">
        <f t="shared" si="57"/>
        <v>92106</v>
      </c>
      <c r="AA174" s="464">
        <f t="shared" si="57"/>
        <v>214627</v>
      </c>
      <c r="AB174" s="464" t="str">
        <f t="shared" si="57"/>
        <v>／</v>
      </c>
      <c r="AC174" s="464">
        <f t="shared" si="57"/>
        <v>2376</v>
      </c>
      <c r="AD174" s="464">
        <f t="shared" si="57"/>
        <v>217003</v>
      </c>
      <c r="AE174" s="434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32"/>
      <c r="AT174" s="232"/>
      <c r="AU174" s="232"/>
      <c r="AV174" s="232"/>
      <c r="AW174" s="232"/>
      <c r="AX174" s="232"/>
      <c r="AY174" s="232"/>
      <c r="AZ174" s="232"/>
    </row>
    <row r="175" spans="1:52" s="16" customFormat="1" ht="18" customHeight="1" x14ac:dyDescent="0.15">
      <c r="A175" s="505" t="s">
        <v>555</v>
      </c>
      <c r="B175" s="51" t="s">
        <v>414</v>
      </c>
      <c r="C175" s="122"/>
      <c r="D175" s="124"/>
      <c r="E175" s="149"/>
      <c r="F175" s="306">
        <f t="shared" ref="F175:N175" si="58">SUM(F176:F177)</f>
        <v>163666</v>
      </c>
      <c r="G175" s="287">
        <f t="shared" si="58"/>
        <v>69952</v>
      </c>
      <c r="H175" s="288">
        <f t="shared" si="58"/>
        <v>5162</v>
      </c>
      <c r="I175" s="287">
        <f t="shared" si="58"/>
        <v>212864</v>
      </c>
      <c r="J175" s="286">
        <f t="shared" si="58"/>
        <v>167245</v>
      </c>
      <c r="K175" s="285">
        <f t="shared" si="58"/>
        <v>380109</v>
      </c>
      <c r="L175" s="286">
        <f t="shared" si="58"/>
        <v>7841</v>
      </c>
      <c r="M175" s="285">
        <f t="shared" si="58"/>
        <v>6652</v>
      </c>
      <c r="N175" s="284">
        <f t="shared" si="58"/>
        <v>394602</v>
      </c>
      <c r="P175" s="304"/>
      <c r="Q175" s="53" t="s">
        <v>413</v>
      </c>
      <c r="R175" s="420" t="s">
        <v>414</v>
      </c>
      <c r="S175" s="239"/>
      <c r="T175" s="239"/>
      <c r="U175" s="239"/>
      <c r="V175" s="492">
        <f t="shared" si="57"/>
        <v>163666</v>
      </c>
      <c r="W175" s="469">
        <f t="shared" si="57"/>
        <v>69952</v>
      </c>
      <c r="X175" s="469">
        <f t="shared" si="57"/>
        <v>5162</v>
      </c>
      <c r="Y175" s="469">
        <f t="shared" si="57"/>
        <v>212864</v>
      </c>
      <c r="Z175" s="469">
        <f t="shared" si="57"/>
        <v>167245</v>
      </c>
      <c r="AA175" s="469">
        <f t="shared" si="57"/>
        <v>380109</v>
      </c>
      <c r="AB175" s="469">
        <f t="shared" si="57"/>
        <v>7841</v>
      </c>
      <c r="AC175" s="469">
        <f t="shared" si="57"/>
        <v>6652</v>
      </c>
      <c r="AD175" s="469">
        <f t="shared" si="57"/>
        <v>394602</v>
      </c>
      <c r="AE175" s="452"/>
      <c r="AF175" s="304"/>
      <c r="AG175" s="304"/>
      <c r="AH175" s="304"/>
      <c r="AI175" s="304"/>
      <c r="AJ175" s="304"/>
      <c r="AK175" s="304"/>
      <c r="AL175" s="304"/>
      <c r="AM175" s="304"/>
      <c r="AN175" s="304"/>
      <c r="AO175" s="304"/>
      <c r="AP175" s="304"/>
      <c r="AQ175" s="304"/>
      <c r="AR175" s="304"/>
      <c r="AS175" s="304"/>
      <c r="AT175" s="304"/>
      <c r="AU175" s="304"/>
      <c r="AV175" s="304"/>
      <c r="AW175" s="304"/>
      <c r="AX175" s="304"/>
      <c r="AY175" s="304"/>
      <c r="AZ175" s="304"/>
    </row>
    <row r="176" spans="1:52" s="16" customFormat="1" ht="18" customHeight="1" x14ac:dyDescent="0.15">
      <c r="A176" s="49" t="s">
        <v>402</v>
      </c>
      <c r="B176" s="52" t="s">
        <v>441</v>
      </c>
      <c r="C176" s="122">
        <v>297</v>
      </c>
      <c r="D176" s="124">
        <v>0</v>
      </c>
      <c r="E176" s="149">
        <v>0</v>
      </c>
      <c r="F176" s="282">
        <v>129762</v>
      </c>
      <c r="G176" s="148">
        <v>52697</v>
      </c>
      <c r="H176" s="145">
        <v>1992</v>
      </c>
      <c r="I176" s="148">
        <v>207791</v>
      </c>
      <c r="J176" s="147">
        <v>58632</v>
      </c>
      <c r="K176" s="140">
        <f>+I176+J176</f>
        <v>266423</v>
      </c>
      <c r="L176" s="147">
        <v>7841</v>
      </c>
      <c r="M176" s="146">
        <v>2828</v>
      </c>
      <c r="N176" s="305">
        <f>SUM(I176:M176)-K176</f>
        <v>277092</v>
      </c>
      <c r="P176" s="304"/>
      <c r="Q176" s="57" t="s">
        <v>402</v>
      </c>
      <c r="R176" s="419" t="s">
        <v>441</v>
      </c>
      <c r="S176" s="304"/>
      <c r="T176" s="304"/>
      <c r="U176" s="304"/>
      <c r="V176" s="489"/>
      <c r="W176" s="470"/>
      <c r="X176" s="470"/>
      <c r="Y176" s="470"/>
      <c r="Z176" s="470"/>
      <c r="AA176" s="470"/>
      <c r="AB176" s="470"/>
      <c r="AC176" s="470"/>
      <c r="AD176" s="470"/>
      <c r="AE176" s="452"/>
      <c r="AF176" s="304"/>
      <c r="AG176" s="304"/>
      <c r="AH176" s="304"/>
      <c r="AI176" s="304"/>
      <c r="AJ176" s="304"/>
      <c r="AK176" s="304"/>
      <c r="AL176" s="304"/>
      <c r="AM176" s="304"/>
      <c r="AN176" s="304"/>
      <c r="AO176" s="304"/>
      <c r="AP176" s="304"/>
      <c r="AQ176" s="304"/>
      <c r="AR176" s="304"/>
      <c r="AS176" s="304"/>
      <c r="AT176" s="304"/>
      <c r="AU176" s="304"/>
      <c r="AV176" s="304"/>
      <c r="AW176" s="304"/>
      <c r="AX176" s="304"/>
      <c r="AY176" s="304"/>
      <c r="AZ176" s="304"/>
    </row>
    <row r="177" spans="1:52" s="16" customFormat="1" ht="18" customHeight="1" x14ac:dyDescent="0.15">
      <c r="A177" s="59" t="s">
        <v>401</v>
      </c>
      <c r="B177" s="52" t="s">
        <v>566</v>
      </c>
      <c r="C177" s="122">
        <v>297</v>
      </c>
      <c r="D177" s="124">
        <v>0</v>
      </c>
      <c r="E177" s="149">
        <v>0</v>
      </c>
      <c r="F177" s="282">
        <v>33904</v>
      </c>
      <c r="G177" s="148">
        <v>17255</v>
      </c>
      <c r="H177" s="145">
        <v>3170</v>
      </c>
      <c r="I177" s="148">
        <v>5073</v>
      </c>
      <c r="J177" s="147">
        <v>108613</v>
      </c>
      <c r="K177" s="140">
        <f>+I177+J177</f>
        <v>113686</v>
      </c>
      <c r="L177" s="147" t="s">
        <v>491</v>
      </c>
      <c r="M177" s="146">
        <v>3824</v>
      </c>
      <c r="N177" s="305">
        <f>SUM(I177:M177)-K177</f>
        <v>117510</v>
      </c>
      <c r="P177" s="304"/>
      <c r="Q177" s="421" t="s">
        <v>401</v>
      </c>
      <c r="R177" s="419" t="s">
        <v>440</v>
      </c>
      <c r="S177" s="304"/>
      <c r="T177" s="304"/>
      <c r="U177" s="304"/>
      <c r="V177" s="489"/>
      <c r="W177" s="470"/>
      <c r="X177" s="470"/>
      <c r="Y177" s="470"/>
      <c r="Z177" s="470"/>
      <c r="AA177" s="470"/>
      <c r="AB177" s="470"/>
      <c r="AC177" s="470"/>
      <c r="AD177" s="470"/>
      <c r="AE177" s="453"/>
      <c r="AF177" s="304"/>
      <c r="AG177" s="304"/>
      <c r="AH177" s="304"/>
      <c r="AI177" s="304"/>
      <c r="AJ177" s="304"/>
      <c r="AK177" s="304"/>
      <c r="AL177" s="304"/>
      <c r="AM177" s="304"/>
      <c r="AN177" s="304"/>
      <c r="AO177" s="304"/>
      <c r="AP177" s="304"/>
      <c r="AQ177" s="304"/>
      <c r="AR177" s="304"/>
      <c r="AS177" s="304"/>
      <c r="AT177" s="304"/>
      <c r="AU177" s="304"/>
      <c r="AV177" s="304"/>
      <c r="AW177" s="304"/>
      <c r="AX177" s="304"/>
      <c r="AY177" s="304"/>
      <c r="AZ177" s="304"/>
    </row>
    <row r="178" spans="1:52" s="4" customFormat="1" ht="18" customHeight="1" x14ac:dyDescent="0.15">
      <c r="A178" s="45" t="s">
        <v>556</v>
      </c>
      <c r="B178" s="77" t="s">
        <v>255</v>
      </c>
      <c r="C178" s="177"/>
      <c r="D178" s="103"/>
      <c r="E178" s="225"/>
      <c r="F178" s="224">
        <f t="shared" ref="F178:K178" si="59">SUM(F179:F181)</f>
        <v>339364</v>
      </c>
      <c r="G178" s="177">
        <f t="shared" si="59"/>
        <v>42913</v>
      </c>
      <c r="H178" s="225">
        <f t="shared" si="59"/>
        <v>4123</v>
      </c>
      <c r="I178" s="177">
        <f t="shared" si="59"/>
        <v>374229</v>
      </c>
      <c r="J178" s="221">
        <f t="shared" si="59"/>
        <v>200051</v>
      </c>
      <c r="K178" s="103">
        <f t="shared" si="59"/>
        <v>574280</v>
      </c>
      <c r="L178" s="221" t="s">
        <v>491</v>
      </c>
      <c r="M178" s="103">
        <f>SUM(M179:M181)</f>
        <v>22967</v>
      </c>
      <c r="N178" s="176">
        <f>SUM(N179:N181)</f>
        <v>597247</v>
      </c>
      <c r="P178" s="232"/>
      <c r="Q178" s="60" t="s">
        <v>428</v>
      </c>
      <c r="R178" s="61" t="s">
        <v>255</v>
      </c>
      <c r="S178" s="226"/>
      <c r="T178" s="226"/>
      <c r="U178" s="226"/>
      <c r="V178" s="482">
        <f t="shared" ref="V178:AD178" si="60">F178</f>
        <v>339364</v>
      </c>
      <c r="W178" s="464">
        <f t="shared" si="60"/>
        <v>42913</v>
      </c>
      <c r="X178" s="464">
        <f t="shared" si="60"/>
        <v>4123</v>
      </c>
      <c r="Y178" s="464">
        <f t="shared" si="60"/>
        <v>374229</v>
      </c>
      <c r="Z178" s="464">
        <f t="shared" si="60"/>
        <v>200051</v>
      </c>
      <c r="AA178" s="464">
        <f t="shared" si="60"/>
        <v>574280</v>
      </c>
      <c r="AB178" s="464" t="str">
        <f t="shared" si="60"/>
        <v>／</v>
      </c>
      <c r="AC178" s="464">
        <f t="shared" si="60"/>
        <v>22967</v>
      </c>
      <c r="AD178" s="464">
        <f t="shared" si="60"/>
        <v>597247</v>
      </c>
      <c r="AE178" s="434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32"/>
      <c r="AT178" s="232"/>
      <c r="AU178" s="232"/>
      <c r="AV178" s="232"/>
      <c r="AW178" s="232"/>
      <c r="AX178" s="232"/>
      <c r="AY178" s="232"/>
      <c r="AZ178" s="232"/>
    </row>
    <row r="179" spans="1:52" s="3" customFormat="1" ht="18" customHeight="1" x14ac:dyDescent="0.15">
      <c r="A179" s="41" t="s">
        <v>429</v>
      </c>
      <c r="B179" s="42" t="s">
        <v>256</v>
      </c>
      <c r="C179" s="246">
        <v>340</v>
      </c>
      <c r="D179" s="244">
        <v>0</v>
      </c>
      <c r="E179" s="200">
        <v>0</v>
      </c>
      <c r="F179" s="201">
        <v>248822</v>
      </c>
      <c r="G179" s="167">
        <v>42913</v>
      </c>
      <c r="H179" s="157">
        <v>4123</v>
      </c>
      <c r="I179" s="167">
        <v>279525</v>
      </c>
      <c r="J179" s="166">
        <v>135987</v>
      </c>
      <c r="K179" s="140">
        <f>+I179+J179</f>
        <v>415512</v>
      </c>
      <c r="L179" s="166" t="s">
        <v>491</v>
      </c>
      <c r="M179" s="140">
        <v>22020</v>
      </c>
      <c r="N179" s="194">
        <f>SUM(I179:M179)-K179</f>
        <v>437532</v>
      </c>
      <c r="P179" s="250"/>
      <c r="Q179" s="46" t="s">
        <v>429</v>
      </c>
      <c r="R179" s="34" t="s">
        <v>256</v>
      </c>
      <c r="S179" s="294"/>
      <c r="T179" s="294"/>
      <c r="U179" s="294"/>
      <c r="V179" s="395"/>
      <c r="W179" s="396"/>
      <c r="X179" s="396"/>
      <c r="Y179" s="396"/>
      <c r="Z179" s="396"/>
      <c r="AA179" s="396"/>
      <c r="AB179" s="396"/>
      <c r="AC179" s="396"/>
      <c r="AD179" s="396"/>
      <c r="AE179" s="434"/>
      <c r="AF179" s="250"/>
      <c r="AG179" s="250"/>
      <c r="AH179" s="250"/>
      <c r="AI179" s="250"/>
      <c r="AJ179" s="250"/>
      <c r="AK179" s="250"/>
      <c r="AL179" s="250"/>
      <c r="AM179" s="250"/>
      <c r="AN179" s="250"/>
      <c r="AO179" s="250"/>
      <c r="AP179" s="250"/>
      <c r="AQ179" s="250"/>
      <c r="AR179" s="250"/>
      <c r="AS179" s="250"/>
      <c r="AT179" s="250"/>
      <c r="AU179" s="250"/>
      <c r="AV179" s="250"/>
      <c r="AW179" s="250"/>
      <c r="AX179" s="250"/>
      <c r="AY179" s="250"/>
      <c r="AZ179" s="250"/>
    </row>
    <row r="180" spans="1:52" s="3" customFormat="1" ht="18" customHeight="1" x14ac:dyDescent="0.15">
      <c r="A180" s="41" t="s">
        <v>430</v>
      </c>
      <c r="B180" s="42" t="s">
        <v>257</v>
      </c>
      <c r="C180" s="144">
        <v>343</v>
      </c>
      <c r="D180" s="141">
        <v>0</v>
      </c>
      <c r="E180" s="142">
        <v>0</v>
      </c>
      <c r="F180" s="203">
        <v>87927</v>
      </c>
      <c r="G180" s="579" t="s">
        <v>444</v>
      </c>
      <c r="H180" s="536"/>
      <c r="I180" s="246">
        <v>91451</v>
      </c>
      <c r="J180" s="245">
        <v>60745</v>
      </c>
      <c r="K180" s="140">
        <f>+I180+J180</f>
        <v>152196</v>
      </c>
      <c r="L180" s="166" t="s">
        <v>491</v>
      </c>
      <c r="M180" s="244">
        <v>875</v>
      </c>
      <c r="N180" s="194">
        <f>SUM(I180:M180)-K180</f>
        <v>153071</v>
      </c>
      <c r="P180" s="250"/>
      <c r="Q180" s="46" t="s">
        <v>430</v>
      </c>
      <c r="R180" s="34" t="s">
        <v>257</v>
      </c>
      <c r="S180" s="294"/>
      <c r="T180" s="294"/>
      <c r="U180" s="294"/>
      <c r="V180" s="395"/>
      <c r="W180" s="396"/>
      <c r="X180" s="396"/>
      <c r="Y180" s="396"/>
      <c r="Z180" s="396"/>
      <c r="AA180" s="396"/>
      <c r="AB180" s="396"/>
      <c r="AC180" s="396"/>
      <c r="AD180" s="396"/>
      <c r="AE180" s="434"/>
      <c r="AF180" s="250"/>
      <c r="AG180" s="250"/>
      <c r="AH180" s="250"/>
      <c r="AI180" s="250"/>
      <c r="AJ180" s="250"/>
      <c r="AK180" s="250"/>
      <c r="AL180" s="250"/>
      <c r="AM180" s="250"/>
      <c r="AN180" s="250"/>
      <c r="AO180" s="250"/>
      <c r="AP180" s="250"/>
      <c r="AQ180" s="250"/>
      <c r="AR180" s="250"/>
      <c r="AS180" s="250"/>
      <c r="AT180" s="250"/>
      <c r="AU180" s="250"/>
      <c r="AV180" s="250"/>
      <c r="AW180" s="250"/>
      <c r="AX180" s="250"/>
      <c r="AY180" s="250"/>
      <c r="AZ180" s="250"/>
    </row>
    <row r="181" spans="1:52" s="3" customFormat="1" ht="18" customHeight="1" x14ac:dyDescent="0.15">
      <c r="A181" s="44" t="s">
        <v>431</v>
      </c>
      <c r="B181" s="42" t="s">
        <v>258</v>
      </c>
      <c r="C181" s="144">
        <v>217</v>
      </c>
      <c r="D181" s="141">
        <v>0</v>
      </c>
      <c r="E181" s="142">
        <v>0</v>
      </c>
      <c r="F181" s="201">
        <v>2615</v>
      </c>
      <c r="G181" s="579" t="s">
        <v>444</v>
      </c>
      <c r="H181" s="536"/>
      <c r="I181" s="167">
        <v>3253</v>
      </c>
      <c r="J181" s="166">
        <v>3319</v>
      </c>
      <c r="K181" s="140">
        <f>+I181+J181</f>
        <v>6572</v>
      </c>
      <c r="L181" s="166" t="s">
        <v>491</v>
      </c>
      <c r="M181" s="140">
        <v>72</v>
      </c>
      <c r="N181" s="194">
        <f>SUM(I181:M181)-K181</f>
        <v>6644</v>
      </c>
      <c r="P181" s="250"/>
      <c r="Q181" s="62" t="s">
        <v>431</v>
      </c>
      <c r="R181" s="34" t="s">
        <v>258</v>
      </c>
      <c r="S181" s="294"/>
      <c r="T181" s="294"/>
      <c r="U181" s="294"/>
      <c r="V181" s="395"/>
      <c r="W181" s="396"/>
      <c r="X181" s="396"/>
      <c r="Y181" s="396"/>
      <c r="Z181" s="396"/>
      <c r="AA181" s="396"/>
      <c r="AB181" s="396"/>
      <c r="AC181" s="396"/>
      <c r="AD181" s="396"/>
      <c r="AE181" s="448"/>
      <c r="AF181" s="250"/>
      <c r="AG181" s="250"/>
      <c r="AH181" s="250"/>
      <c r="AI181" s="250"/>
      <c r="AJ181" s="250"/>
      <c r="AK181" s="250"/>
      <c r="AL181" s="250"/>
      <c r="AM181" s="250"/>
      <c r="AN181" s="250"/>
      <c r="AO181" s="250"/>
      <c r="AP181" s="250"/>
      <c r="AQ181" s="250"/>
      <c r="AR181" s="250"/>
      <c r="AS181" s="250"/>
      <c r="AT181" s="250"/>
      <c r="AU181" s="250"/>
      <c r="AV181" s="250"/>
      <c r="AW181" s="250"/>
      <c r="AX181" s="250"/>
      <c r="AY181" s="250"/>
      <c r="AZ181" s="250"/>
    </row>
    <row r="182" spans="1:52" s="4" customFormat="1" ht="18" customHeight="1" x14ac:dyDescent="0.15">
      <c r="A182" s="506" t="s">
        <v>557</v>
      </c>
      <c r="B182" s="86" t="s">
        <v>260</v>
      </c>
      <c r="C182" s="303">
        <v>342</v>
      </c>
      <c r="D182" s="302">
        <v>0</v>
      </c>
      <c r="E182" s="301">
        <v>0</v>
      </c>
      <c r="F182" s="300">
        <v>69575</v>
      </c>
      <c r="G182" s="298">
        <v>55396</v>
      </c>
      <c r="H182" s="299">
        <v>2933</v>
      </c>
      <c r="I182" s="298">
        <v>186736</v>
      </c>
      <c r="J182" s="297">
        <v>81028</v>
      </c>
      <c r="K182" s="296">
        <f>+I182+J182</f>
        <v>267764</v>
      </c>
      <c r="L182" s="297">
        <v>1999</v>
      </c>
      <c r="M182" s="296">
        <v>5911</v>
      </c>
      <c r="N182" s="295">
        <f>+I182+J182+L182+M182</f>
        <v>275674</v>
      </c>
      <c r="P182" s="232"/>
      <c r="Q182" s="422" t="s">
        <v>259</v>
      </c>
      <c r="R182" s="423" t="s">
        <v>260</v>
      </c>
      <c r="S182" s="232"/>
      <c r="T182" s="232"/>
      <c r="U182" s="232"/>
      <c r="V182" s="482">
        <f t="shared" ref="V182:AD183" si="61">F182</f>
        <v>69575</v>
      </c>
      <c r="W182" s="464">
        <f t="shared" si="61"/>
        <v>55396</v>
      </c>
      <c r="X182" s="464">
        <f t="shared" si="61"/>
        <v>2933</v>
      </c>
      <c r="Y182" s="464">
        <f t="shared" si="61"/>
        <v>186736</v>
      </c>
      <c r="Z182" s="464">
        <f t="shared" si="61"/>
        <v>81028</v>
      </c>
      <c r="AA182" s="464">
        <f t="shared" si="61"/>
        <v>267764</v>
      </c>
      <c r="AB182" s="464">
        <f t="shared" si="61"/>
        <v>1999</v>
      </c>
      <c r="AC182" s="464">
        <f t="shared" si="61"/>
        <v>5911</v>
      </c>
      <c r="AD182" s="464">
        <f t="shared" si="61"/>
        <v>275674</v>
      </c>
      <c r="AE182" s="448"/>
      <c r="AF182" s="232"/>
      <c r="AG182" s="232"/>
      <c r="AH182" s="232"/>
      <c r="AI182" s="232"/>
      <c r="AJ182" s="232"/>
      <c r="AK182" s="232"/>
      <c r="AL182" s="232"/>
      <c r="AM182" s="232"/>
      <c r="AN182" s="232"/>
      <c r="AO182" s="232"/>
      <c r="AP182" s="232"/>
      <c r="AQ182" s="232"/>
      <c r="AR182" s="232"/>
      <c r="AS182" s="232"/>
      <c r="AT182" s="232"/>
      <c r="AU182" s="232"/>
      <c r="AV182" s="232"/>
      <c r="AW182" s="232"/>
      <c r="AX182" s="232"/>
      <c r="AY182" s="232"/>
      <c r="AZ182" s="232"/>
    </row>
    <row r="183" spans="1:52" s="4" customFormat="1" ht="18" customHeight="1" x14ac:dyDescent="0.15">
      <c r="A183" s="45" t="s">
        <v>261</v>
      </c>
      <c r="B183" s="38" t="s">
        <v>262</v>
      </c>
      <c r="C183" s="144"/>
      <c r="D183" s="141"/>
      <c r="E183" s="142"/>
      <c r="F183" s="224">
        <f t="shared" ref="F183:K183" si="62">SUM(F184:F188)</f>
        <v>217795</v>
      </c>
      <c r="G183" s="177">
        <f t="shared" si="62"/>
        <v>37705</v>
      </c>
      <c r="H183" s="225">
        <f t="shared" si="62"/>
        <v>6958</v>
      </c>
      <c r="I183" s="177">
        <f t="shared" si="62"/>
        <v>252586</v>
      </c>
      <c r="J183" s="221">
        <f t="shared" si="62"/>
        <v>216966</v>
      </c>
      <c r="K183" s="103">
        <f t="shared" si="62"/>
        <v>469552</v>
      </c>
      <c r="L183" s="221" t="s">
        <v>490</v>
      </c>
      <c r="M183" s="103">
        <f>SUM(M184:M188)</f>
        <v>2427</v>
      </c>
      <c r="N183" s="176">
        <f>SUM(N184:N188)</f>
        <v>471979</v>
      </c>
      <c r="P183" s="232"/>
      <c r="Q183" s="60" t="s">
        <v>261</v>
      </c>
      <c r="R183" s="411" t="s">
        <v>262</v>
      </c>
      <c r="S183" s="232"/>
      <c r="T183" s="232"/>
      <c r="U183" s="232"/>
      <c r="V183" s="482">
        <f t="shared" si="61"/>
        <v>217795</v>
      </c>
      <c r="W183" s="464">
        <f t="shared" si="61"/>
        <v>37705</v>
      </c>
      <c r="X183" s="464">
        <f t="shared" si="61"/>
        <v>6958</v>
      </c>
      <c r="Y183" s="464">
        <f t="shared" si="61"/>
        <v>252586</v>
      </c>
      <c r="Z183" s="464">
        <f t="shared" si="61"/>
        <v>216966</v>
      </c>
      <c r="AA183" s="464">
        <f t="shared" si="61"/>
        <v>469552</v>
      </c>
      <c r="AB183" s="464" t="str">
        <f t="shared" si="61"/>
        <v>／</v>
      </c>
      <c r="AC183" s="464">
        <f t="shared" si="61"/>
        <v>2427</v>
      </c>
      <c r="AD183" s="464">
        <f t="shared" si="61"/>
        <v>471979</v>
      </c>
      <c r="AE183" s="451"/>
      <c r="AF183" s="232"/>
      <c r="AG183" s="232"/>
      <c r="AH183" s="232"/>
      <c r="AI183" s="232"/>
      <c r="AJ183" s="232"/>
      <c r="AK183" s="232"/>
      <c r="AL183" s="232"/>
      <c r="AM183" s="232"/>
      <c r="AN183" s="232"/>
      <c r="AO183" s="232"/>
      <c r="AP183" s="232"/>
      <c r="AQ183" s="232"/>
      <c r="AR183" s="232"/>
      <c r="AS183" s="232"/>
      <c r="AT183" s="232"/>
      <c r="AU183" s="232"/>
      <c r="AV183" s="232"/>
      <c r="AW183" s="232"/>
      <c r="AX183" s="232"/>
      <c r="AY183" s="232"/>
      <c r="AZ183" s="232"/>
    </row>
    <row r="184" spans="1:52" s="5" customFormat="1" ht="18" customHeight="1" x14ac:dyDescent="0.15">
      <c r="A184" s="41" t="s">
        <v>439</v>
      </c>
      <c r="B184" s="42" t="s">
        <v>263</v>
      </c>
      <c r="C184" s="144">
        <v>286</v>
      </c>
      <c r="D184" s="141">
        <v>0</v>
      </c>
      <c r="E184" s="142">
        <v>0</v>
      </c>
      <c r="F184" s="201">
        <v>103147</v>
      </c>
      <c r="G184" s="167">
        <v>37705</v>
      </c>
      <c r="H184" s="157">
        <v>6958</v>
      </c>
      <c r="I184" s="167">
        <v>171665</v>
      </c>
      <c r="J184" s="166">
        <v>109093</v>
      </c>
      <c r="K184" s="140">
        <f>+I184+J184</f>
        <v>280758</v>
      </c>
      <c r="L184" s="166" t="s">
        <v>490</v>
      </c>
      <c r="M184" s="140">
        <v>1598</v>
      </c>
      <c r="N184" s="194">
        <f>SUM(I184:M184)-K184</f>
        <v>282356</v>
      </c>
      <c r="P184" s="294"/>
      <c r="Q184" s="46" t="s">
        <v>439</v>
      </c>
      <c r="R184" s="34" t="s">
        <v>263</v>
      </c>
      <c r="S184" s="294"/>
      <c r="T184" s="294"/>
      <c r="U184" s="294"/>
      <c r="V184" s="395"/>
      <c r="W184" s="396"/>
      <c r="X184" s="396"/>
      <c r="Y184" s="396"/>
      <c r="Z184" s="396"/>
      <c r="AA184" s="396"/>
      <c r="AB184" s="396"/>
      <c r="AC184" s="396"/>
      <c r="AD184" s="396"/>
      <c r="AE184" s="451"/>
      <c r="AF184" s="294"/>
      <c r="AG184" s="294"/>
      <c r="AH184" s="294"/>
      <c r="AI184" s="294"/>
      <c r="AJ184" s="294"/>
      <c r="AK184" s="294"/>
      <c r="AL184" s="294"/>
      <c r="AM184" s="294"/>
      <c r="AN184" s="294"/>
      <c r="AO184" s="294"/>
      <c r="AP184" s="294"/>
      <c r="AQ184" s="294"/>
      <c r="AR184" s="294"/>
      <c r="AS184" s="294"/>
      <c r="AT184" s="294"/>
      <c r="AU184" s="294"/>
      <c r="AV184" s="294"/>
      <c r="AW184" s="294"/>
      <c r="AX184" s="294"/>
      <c r="AY184" s="294"/>
      <c r="AZ184" s="294"/>
    </row>
    <row r="185" spans="1:52" s="7" customFormat="1" ht="18" customHeight="1" x14ac:dyDescent="0.15">
      <c r="A185" s="43" t="s">
        <v>264</v>
      </c>
      <c r="B185" s="161" t="s">
        <v>438</v>
      </c>
      <c r="C185" s="144">
        <v>334</v>
      </c>
      <c r="D185" s="141">
        <v>0</v>
      </c>
      <c r="E185" s="142">
        <v>0</v>
      </c>
      <c r="F185" s="201">
        <v>38686</v>
      </c>
      <c r="G185" s="577" t="s">
        <v>498</v>
      </c>
      <c r="H185" s="580"/>
      <c r="I185" s="167">
        <v>30722</v>
      </c>
      <c r="J185" s="166">
        <v>29988</v>
      </c>
      <c r="K185" s="140">
        <f>+I185+J185</f>
        <v>60710</v>
      </c>
      <c r="L185" s="166" t="s">
        <v>490</v>
      </c>
      <c r="M185" s="140">
        <v>195</v>
      </c>
      <c r="N185" s="194">
        <f>SUM(I185:M185)-K185</f>
        <v>60905</v>
      </c>
      <c r="P185" s="293"/>
      <c r="Q185" s="415" t="s">
        <v>264</v>
      </c>
      <c r="R185" s="413" t="s">
        <v>438</v>
      </c>
      <c r="S185" s="293"/>
      <c r="T185" s="293"/>
      <c r="U185" s="293"/>
      <c r="V185" s="397"/>
      <c r="W185" s="389"/>
      <c r="X185" s="389"/>
      <c r="Y185" s="389"/>
      <c r="Z185" s="389"/>
      <c r="AA185" s="389"/>
      <c r="AB185" s="389"/>
      <c r="AC185" s="389"/>
      <c r="AD185" s="389"/>
      <c r="AE185" s="438"/>
      <c r="AF185" s="293"/>
      <c r="AG185" s="293"/>
      <c r="AH185" s="293"/>
      <c r="AI185" s="293"/>
      <c r="AJ185" s="293"/>
      <c r="AK185" s="293"/>
      <c r="AL185" s="293"/>
      <c r="AM185" s="293"/>
      <c r="AN185" s="293"/>
      <c r="AO185" s="293"/>
      <c r="AP185" s="293"/>
      <c r="AQ185" s="293"/>
      <c r="AR185" s="293"/>
      <c r="AS185" s="293"/>
      <c r="AT185" s="293"/>
      <c r="AU185" s="293"/>
      <c r="AV185" s="293"/>
      <c r="AW185" s="293"/>
      <c r="AX185" s="293"/>
      <c r="AY185" s="293"/>
      <c r="AZ185" s="293"/>
    </row>
    <row r="186" spans="1:52" s="7" customFormat="1" ht="18" customHeight="1" x14ac:dyDescent="0.15">
      <c r="A186" s="43" t="s">
        <v>265</v>
      </c>
      <c r="B186" s="161" t="s">
        <v>266</v>
      </c>
      <c r="C186" s="144">
        <v>333</v>
      </c>
      <c r="D186" s="141">
        <v>0</v>
      </c>
      <c r="E186" s="142">
        <v>0</v>
      </c>
      <c r="F186" s="201">
        <v>36382</v>
      </c>
      <c r="G186" s="577" t="s">
        <v>498</v>
      </c>
      <c r="H186" s="580"/>
      <c r="I186" s="167">
        <v>24460</v>
      </c>
      <c r="J186" s="166">
        <v>33036</v>
      </c>
      <c r="K186" s="140">
        <f>+I186+J186</f>
        <v>57496</v>
      </c>
      <c r="L186" s="166" t="s">
        <v>490</v>
      </c>
      <c r="M186" s="140">
        <v>146</v>
      </c>
      <c r="N186" s="194">
        <f>SUM(I186:M186)-K186</f>
        <v>57642</v>
      </c>
      <c r="P186" s="293"/>
      <c r="Q186" s="415" t="s">
        <v>265</v>
      </c>
      <c r="R186" s="413" t="s">
        <v>266</v>
      </c>
      <c r="S186" s="293"/>
      <c r="T186" s="293"/>
      <c r="U186" s="293"/>
      <c r="V186" s="397"/>
      <c r="W186" s="389"/>
      <c r="X186" s="389"/>
      <c r="Y186" s="389"/>
      <c r="Z186" s="389"/>
      <c r="AA186" s="389"/>
      <c r="AB186" s="389"/>
      <c r="AC186" s="389"/>
      <c r="AD186" s="389"/>
      <c r="AE186" s="438"/>
      <c r="AF186" s="293"/>
      <c r="AG186" s="293"/>
      <c r="AH186" s="293"/>
      <c r="AI186" s="293"/>
      <c r="AJ186" s="293"/>
      <c r="AK186" s="293"/>
      <c r="AL186" s="293"/>
      <c r="AM186" s="293"/>
      <c r="AN186" s="293"/>
      <c r="AO186" s="293"/>
      <c r="AP186" s="293"/>
      <c r="AQ186" s="293"/>
      <c r="AR186" s="293"/>
      <c r="AS186" s="293"/>
      <c r="AT186" s="293"/>
      <c r="AU186" s="293"/>
      <c r="AV186" s="293"/>
      <c r="AW186" s="293"/>
      <c r="AX186" s="293"/>
      <c r="AY186" s="293"/>
      <c r="AZ186" s="293"/>
    </row>
    <row r="187" spans="1:52" s="7" customFormat="1" ht="18" customHeight="1" x14ac:dyDescent="0.15">
      <c r="A187" s="43" t="s">
        <v>267</v>
      </c>
      <c r="B187" s="161" t="s">
        <v>268</v>
      </c>
      <c r="C187" s="144">
        <v>286</v>
      </c>
      <c r="D187" s="141">
        <v>0</v>
      </c>
      <c r="E187" s="142">
        <v>0</v>
      </c>
      <c r="F187" s="201">
        <v>16703</v>
      </c>
      <c r="G187" s="577" t="s">
        <v>498</v>
      </c>
      <c r="H187" s="580"/>
      <c r="I187" s="167">
        <v>16630</v>
      </c>
      <c r="J187" s="166">
        <v>12516</v>
      </c>
      <c r="K187" s="140">
        <f>+I187+J187</f>
        <v>29146</v>
      </c>
      <c r="L187" s="166" t="s">
        <v>490</v>
      </c>
      <c r="M187" s="140">
        <v>281</v>
      </c>
      <c r="N187" s="194">
        <f>SUM(I187:M187)-K187</f>
        <v>29427</v>
      </c>
      <c r="P187" s="293"/>
      <c r="Q187" s="415" t="s">
        <v>267</v>
      </c>
      <c r="R187" s="413" t="s">
        <v>268</v>
      </c>
      <c r="S187" s="293"/>
      <c r="T187" s="293"/>
      <c r="U187" s="293"/>
      <c r="V187" s="397"/>
      <c r="W187" s="389"/>
      <c r="X187" s="389"/>
      <c r="Y187" s="389"/>
      <c r="Z187" s="389"/>
      <c r="AA187" s="389"/>
      <c r="AB187" s="389"/>
      <c r="AC187" s="389"/>
      <c r="AD187" s="389"/>
      <c r="AE187" s="454"/>
      <c r="AF187" s="293"/>
      <c r="AG187" s="293"/>
      <c r="AH187" s="293"/>
      <c r="AI187" s="293"/>
      <c r="AJ187" s="293"/>
      <c r="AK187" s="293"/>
      <c r="AL187" s="293"/>
      <c r="AM187" s="293"/>
      <c r="AN187" s="293"/>
      <c r="AO187" s="293"/>
      <c r="AP187" s="293"/>
      <c r="AQ187" s="293"/>
      <c r="AR187" s="293"/>
      <c r="AS187" s="293"/>
      <c r="AT187" s="293"/>
      <c r="AU187" s="293"/>
      <c r="AV187" s="293"/>
      <c r="AW187" s="293"/>
      <c r="AX187" s="293"/>
      <c r="AY187" s="293"/>
      <c r="AZ187" s="293"/>
    </row>
    <row r="188" spans="1:52" s="155" customFormat="1" ht="18" customHeight="1" x14ac:dyDescent="0.15">
      <c r="A188" s="43" t="s">
        <v>269</v>
      </c>
      <c r="B188" s="42" t="s">
        <v>270</v>
      </c>
      <c r="C188" s="167">
        <v>286</v>
      </c>
      <c r="D188" s="140">
        <v>0</v>
      </c>
      <c r="E188" s="157">
        <v>0</v>
      </c>
      <c r="F188" s="201">
        <v>22877</v>
      </c>
      <c r="G188" s="577" t="s">
        <v>498</v>
      </c>
      <c r="H188" s="580"/>
      <c r="I188" s="167">
        <v>9109</v>
      </c>
      <c r="J188" s="166">
        <v>32333</v>
      </c>
      <c r="K188" s="140">
        <f>+I188+J188</f>
        <v>41442</v>
      </c>
      <c r="L188" s="166" t="s">
        <v>490</v>
      </c>
      <c r="M188" s="140">
        <v>207</v>
      </c>
      <c r="N188" s="194">
        <f>SUM(I188:M188)-K188</f>
        <v>41649</v>
      </c>
      <c r="P188" s="292"/>
      <c r="Q188" s="415" t="s">
        <v>269</v>
      </c>
      <c r="R188" s="34" t="s">
        <v>270</v>
      </c>
      <c r="S188" s="294"/>
      <c r="T188" s="294"/>
      <c r="U188" s="294"/>
      <c r="V188" s="485"/>
      <c r="W188" s="467"/>
      <c r="X188" s="467"/>
      <c r="Y188" s="467"/>
      <c r="Z188" s="467"/>
      <c r="AA188" s="467"/>
      <c r="AB188" s="467"/>
      <c r="AC188" s="467"/>
      <c r="AD188" s="467"/>
      <c r="AE188" s="439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</row>
    <row r="189" spans="1:52" s="18" customFormat="1" ht="18" customHeight="1" x14ac:dyDescent="0.15">
      <c r="A189" s="45" t="s">
        <v>558</v>
      </c>
      <c r="B189" s="38" t="s">
        <v>271</v>
      </c>
      <c r="C189" s="165"/>
      <c r="D189" s="163"/>
      <c r="E189" s="162"/>
      <c r="F189" s="291">
        <f t="shared" ref="F189:N189" si="63">SUM(F190:F193)</f>
        <v>326995</v>
      </c>
      <c r="G189" s="229">
        <f t="shared" si="63"/>
        <v>116428</v>
      </c>
      <c r="H189" s="290">
        <f t="shared" si="63"/>
        <v>5121</v>
      </c>
      <c r="I189" s="229">
        <f t="shared" si="63"/>
        <v>376566</v>
      </c>
      <c r="J189" s="228">
        <f t="shared" si="63"/>
        <v>229927</v>
      </c>
      <c r="K189" s="227">
        <f t="shared" si="63"/>
        <v>606493</v>
      </c>
      <c r="L189" s="228">
        <f t="shared" si="63"/>
        <v>0</v>
      </c>
      <c r="M189" s="227">
        <f t="shared" si="63"/>
        <v>28493</v>
      </c>
      <c r="N189" s="272">
        <f t="shared" si="63"/>
        <v>634986</v>
      </c>
      <c r="P189" s="281"/>
      <c r="Q189" s="60">
        <v>33</v>
      </c>
      <c r="R189" s="411" t="s">
        <v>271</v>
      </c>
      <c r="S189" s="232"/>
      <c r="T189" s="232"/>
      <c r="U189" s="232"/>
      <c r="V189" s="484">
        <f t="shared" ref="V189:AD189" si="64">F189</f>
        <v>326995</v>
      </c>
      <c r="W189" s="466">
        <f t="shared" si="64"/>
        <v>116428</v>
      </c>
      <c r="X189" s="466">
        <f t="shared" si="64"/>
        <v>5121</v>
      </c>
      <c r="Y189" s="466">
        <f t="shared" si="64"/>
        <v>376566</v>
      </c>
      <c r="Z189" s="466">
        <f t="shared" si="64"/>
        <v>229927</v>
      </c>
      <c r="AA189" s="466">
        <f t="shared" si="64"/>
        <v>606493</v>
      </c>
      <c r="AB189" s="466">
        <f t="shared" si="64"/>
        <v>0</v>
      </c>
      <c r="AC189" s="466">
        <f t="shared" si="64"/>
        <v>28493</v>
      </c>
      <c r="AD189" s="466">
        <f t="shared" si="64"/>
        <v>634986</v>
      </c>
      <c r="AE189" s="455"/>
      <c r="AF189" s="281"/>
      <c r="AG189" s="281"/>
      <c r="AH189" s="281"/>
      <c r="AI189" s="281"/>
      <c r="AJ189" s="281"/>
      <c r="AK189" s="281"/>
      <c r="AL189" s="281"/>
      <c r="AM189" s="281"/>
      <c r="AN189" s="281"/>
      <c r="AO189" s="281"/>
      <c r="AP189" s="281"/>
      <c r="AQ189" s="281"/>
      <c r="AR189" s="281"/>
      <c r="AS189" s="281"/>
      <c r="AT189" s="281"/>
      <c r="AU189" s="281"/>
      <c r="AV189" s="281"/>
      <c r="AW189" s="281"/>
      <c r="AX189" s="281"/>
      <c r="AY189" s="281"/>
      <c r="AZ189" s="281"/>
    </row>
    <row r="190" spans="1:52" ht="18" customHeight="1" x14ac:dyDescent="0.15">
      <c r="A190" s="41" t="s">
        <v>272</v>
      </c>
      <c r="B190" s="20" t="s">
        <v>273</v>
      </c>
      <c r="C190" s="165">
        <v>290</v>
      </c>
      <c r="D190" s="163">
        <v>0</v>
      </c>
      <c r="E190" s="162">
        <v>0</v>
      </c>
      <c r="F190" s="189">
        <v>185061</v>
      </c>
      <c r="G190" s="527">
        <v>95550</v>
      </c>
      <c r="H190" s="154">
        <v>2583</v>
      </c>
      <c r="I190" s="167">
        <v>286379</v>
      </c>
      <c r="J190" s="166">
        <v>163471</v>
      </c>
      <c r="K190" s="289">
        <f>SUM(I190:J190)</f>
        <v>449850</v>
      </c>
      <c r="L190" s="140" t="s">
        <v>491</v>
      </c>
      <c r="M190" s="140">
        <v>10344</v>
      </c>
      <c r="N190" s="194">
        <f>SUM(I190:M190)-K190</f>
        <v>460194</v>
      </c>
      <c r="P190" s="78"/>
      <c r="Q190" s="46" t="s">
        <v>272</v>
      </c>
      <c r="R190" s="47" t="s">
        <v>273</v>
      </c>
      <c r="S190" s="250"/>
      <c r="T190" s="250"/>
      <c r="U190" s="250"/>
      <c r="V190" s="397"/>
      <c r="W190" s="389"/>
      <c r="X190" s="389"/>
      <c r="Y190" s="389"/>
      <c r="Z190" s="389"/>
      <c r="AA190" s="389"/>
      <c r="AB190" s="389"/>
      <c r="AC190" s="389"/>
      <c r="AD190" s="389"/>
      <c r="AE190" s="435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</row>
    <row r="191" spans="1:52" ht="18" customHeight="1" x14ac:dyDescent="0.15">
      <c r="A191" s="41" t="s">
        <v>274</v>
      </c>
      <c r="B191" s="20" t="s">
        <v>275</v>
      </c>
      <c r="C191" s="165">
        <v>291</v>
      </c>
      <c r="D191" s="163">
        <v>0</v>
      </c>
      <c r="E191" s="162">
        <v>0</v>
      </c>
      <c r="F191" s="189">
        <v>78002</v>
      </c>
      <c r="G191" s="527">
        <v>11069</v>
      </c>
      <c r="H191" s="154">
        <v>1249</v>
      </c>
      <c r="I191" s="167">
        <v>50878</v>
      </c>
      <c r="J191" s="166">
        <v>38584</v>
      </c>
      <c r="K191" s="289">
        <f>SUM(I191:J191)</f>
        <v>89462</v>
      </c>
      <c r="L191" s="140" t="s">
        <v>491</v>
      </c>
      <c r="M191" s="140">
        <v>8183</v>
      </c>
      <c r="N191" s="194">
        <f>SUM(I191:M191)-K191</f>
        <v>97645</v>
      </c>
      <c r="P191" s="78"/>
      <c r="Q191" s="46" t="s">
        <v>274</v>
      </c>
      <c r="R191" s="47" t="s">
        <v>275</v>
      </c>
      <c r="S191" s="250"/>
      <c r="T191" s="250"/>
      <c r="U191" s="250"/>
      <c r="V191" s="397"/>
      <c r="W191" s="389"/>
      <c r="X191" s="389"/>
      <c r="Y191" s="389"/>
      <c r="Z191" s="389"/>
      <c r="AA191" s="389"/>
      <c r="AB191" s="389"/>
      <c r="AC191" s="389"/>
      <c r="AD191" s="389"/>
      <c r="AE191" s="435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</row>
    <row r="192" spans="1:52" ht="18" customHeight="1" x14ac:dyDescent="0.15">
      <c r="A192" s="41" t="s">
        <v>276</v>
      </c>
      <c r="B192" s="20" t="s">
        <v>277</v>
      </c>
      <c r="C192" s="197">
        <v>288</v>
      </c>
      <c r="D192" s="198">
        <v>0</v>
      </c>
      <c r="E192" s="199">
        <v>0</v>
      </c>
      <c r="F192" s="189">
        <v>61343</v>
      </c>
      <c r="G192" s="528">
        <v>8885</v>
      </c>
      <c r="H192" s="157">
        <v>1259</v>
      </c>
      <c r="I192" s="167">
        <v>37088</v>
      </c>
      <c r="J192" s="166">
        <v>25734</v>
      </c>
      <c r="K192" s="289">
        <f>SUM(I192:J192)</f>
        <v>62822</v>
      </c>
      <c r="L192" s="140" t="s">
        <v>491</v>
      </c>
      <c r="M192" s="140">
        <v>9382</v>
      </c>
      <c r="N192" s="194">
        <f>SUM(I192:M192)-K192</f>
        <v>72204</v>
      </c>
      <c r="P192" s="78"/>
      <c r="Q192" s="46" t="s">
        <v>276</v>
      </c>
      <c r="R192" s="47" t="s">
        <v>277</v>
      </c>
      <c r="S192" s="250"/>
      <c r="T192" s="250"/>
      <c r="U192" s="250"/>
      <c r="V192" s="397"/>
      <c r="W192" s="389"/>
      <c r="X192" s="389"/>
      <c r="Y192" s="389"/>
      <c r="Z192" s="389"/>
      <c r="AA192" s="389"/>
      <c r="AB192" s="389"/>
      <c r="AC192" s="389"/>
      <c r="AD192" s="389"/>
      <c r="AE192" s="435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</row>
    <row r="193" spans="1:52" ht="18" customHeight="1" x14ac:dyDescent="0.15">
      <c r="A193" s="41" t="s">
        <v>278</v>
      </c>
      <c r="B193" s="20" t="s">
        <v>279</v>
      </c>
      <c r="C193" s="96">
        <v>295</v>
      </c>
      <c r="D193" s="93">
        <v>0</v>
      </c>
      <c r="E193" s="92">
        <v>0</v>
      </c>
      <c r="F193" s="189">
        <v>2589</v>
      </c>
      <c r="G193" s="167">
        <v>924</v>
      </c>
      <c r="H193" s="154">
        <v>30</v>
      </c>
      <c r="I193" s="167">
        <v>2221</v>
      </c>
      <c r="J193" s="166">
        <v>2138</v>
      </c>
      <c r="K193" s="289">
        <f>SUM(I193:J193)</f>
        <v>4359</v>
      </c>
      <c r="L193" s="140" t="s">
        <v>491</v>
      </c>
      <c r="M193" s="140">
        <v>584</v>
      </c>
      <c r="N193" s="194">
        <f>SUM(I193:M193)-K193</f>
        <v>4943</v>
      </c>
      <c r="P193" s="78"/>
      <c r="Q193" s="46" t="s">
        <v>278</v>
      </c>
      <c r="R193" s="47" t="s">
        <v>279</v>
      </c>
      <c r="S193" s="250"/>
      <c r="T193" s="250"/>
      <c r="U193" s="250"/>
      <c r="V193" s="397"/>
      <c r="W193" s="389"/>
      <c r="X193" s="389"/>
      <c r="Y193" s="389"/>
      <c r="Z193" s="389"/>
      <c r="AA193" s="389"/>
      <c r="AB193" s="389"/>
      <c r="AC193" s="389"/>
      <c r="AD193" s="389"/>
      <c r="AE193" s="439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</row>
    <row r="194" spans="1:52" s="14" customFormat="1" ht="18" customHeight="1" x14ac:dyDescent="0.15">
      <c r="A194" s="45" t="s">
        <v>280</v>
      </c>
      <c r="B194" s="38" t="s">
        <v>281</v>
      </c>
      <c r="C194" s="96"/>
      <c r="D194" s="93"/>
      <c r="E194" s="92"/>
      <c r="F194" s="230" t="s">
        <v>481</v>
      </c>
      <c r="G194" s="229">
        <f t="shared" ref="G194:N194" si="65">SUM(G195:G196)</f>
        <v>58824</v>
      </c>
      <c r="H194" s="231">
        <f t="shared" si="65"/>
        <v>5745</v>
      </c>
      <c r="I194" s="229">
        <f t="shared" si="65"/>
        <v>477550</v>
      </c>
      <c r="J194" s="228">
        <f t="shared" si="65"/>
        <v>360173</v>
      </c>
      <c r="K194" s="227">
        <f t="shared" si="65"/>
        <v>837723</v>
      </c>
      <c r="L194" s="228">
        <f t="shared" si="65"/>
        <v>5228</v>
      </c>
      <c r="M194" s="227">
        <f t="shared" si="65"/>
        <v>12847</v>
      </c>
      <c r="N194" s="272">
        <f t="shared" si="65"/>
        <v>855798</v>
      </c>
      <c r="P194" s="235"/>
      <c r="Q194" s="60" t="s">
        <v>280</v>
      </c>
      <c r="R194" s="411" t="s">
        <v>281</v>
      </c>
      <c r="S194" s="232"/>
      <c r="T194" s="232"/>
      <c r="U194" s="232"/>
      <c r="V194" s="482" t="str">
        <f t="shared" ref="V194:AD194" si="66">F194</f>
        <v>－</v>
      </c>
      <c r="W194" s="464">
        <f t="shared" si="66"/>
        <v>58824</v>
      </c>
      <c r="X194" s="464">
        <f t="shared" si="66"/>
        <v>5745</v>
      </c>
      <c r="Y194" s="464">
        <f t="shared" si="66"/>
        <v>477550</v>
      </c>
      <c r="Z194" s="464">
        <f t="shared" si="66"/>
        <v>360173</v>
      </c>
      <c r="AA194" s="464">
        <f t="shared" si="66"/>
        <v>837723</v>
      </c>
      <c r="AB194" s="464">
        <f t="shared" si="66"/>
        <v>5228</v>
      </c>
      <c r="AC194" s="464">
        <f t="shared" si="66"/>
        <v>12847</v>
      </c>
      <c r="AD194" s="464">
        <f t="shared" si="66"/>
        <v>855798</v>
      </c>
      <c r="AE194" s="4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35"/>
      <c r="AT194" s="235"/>
      <c r="AU194" s="235"/>
      <c r="AV194" s="235"/>
      <c r="AW194" s="235"/>
      <c r="AX194" s="235"/>
      <c r="AY194" s="235"/>
      <c r="AZ194" s="235"/>
    </row>
    <row r="195" spans="1:52" ht="18" customHeight="1" x14ac:dyDescent="0.15">
      <c r="A195" s="44" t="s">
        <v>282</v>
      </c>
      <c r="B195" s="20" t="s">
        <v>285</v>
      </c>
      <c r="C195" s="96">
        <v>341</v>
      </c>
      <c r="D195" s="93">
        <v>0</v>
      </c>
      <c r="E195" s="92">
        <v>0</v>
      </c>
      <c r="F195" s="201">
        <v>236068</v>
      </c>
      <c r="G195" s="102">
        <v>58824</v>
      </c>
      <c r="H195" s="100">
        <v>5745</v>
      </c>
      <c r="I195" s="102">
        <v>308133</v>
      </c>
      <c r="J195" s="101">
        <v>204702</v>
      </c>
      <c r="K195" s="140">
        <f>+I195+J195</f>
        <v>512835</v>
      </c>
      <c r="L195" s="101">
        <v>5228</v>
      </c>
      <c r="M195" s="64">
        <v>9766</v>
      </c>
      <c r="N195" s="181">
        <f>+I195+J195+L195+M195</f>
        <v>527829</v>
      </c>
      <c r="P195" s="78"/>
      <c r="Q195" s="62" t="s">
        <v>282</v>
      </c>
      <c r="R195" s="47" t="s">
        <v>285</v>
      </c>
      <c r="S195" s="250"/>
      <c r="T195" s="250"/>
      <c r="U195" s="250"/>
      <c r="V195" s="397"/>
      <c r="W195" s="389"/>
      <c r="X195" s="389"/>
      <c r="Y195" s="389"/>
      <c r="Z195" s="389"/>
      <c r="AA195" s="389"/>
      <c r="AB195" s="389"/>
      <c r="AC195" s="389"/>
      <c r="AD195" s="389"/>
      <c r="AE195" s="435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</row>
    <row r="196" spans="1:52" ht="18" customHeight="1" x14ac:dyDescent="0.15">
      <c r="A196" s="41" t="s">
        <v>284</v>
      </c>
      <c r="B196" s="20" t="s">
        <v>283</v>
      </c>
      <c r="C196" s="96">
        <v>341</v>
      </c>
      <c r="D196" s="93">
        <v>0</v>
      </c>
      <c r="E196" s="92">
        <v>0</v>
      </c>
      <c r="F196" s="203">
        <v>148570</v>
      </c>
      <c r="G196" s="577" t="s">
        <v>497</v>
      </c>
      <c r="H196" s="578"/>
      <c r="I196" s="102">
        <v>169417</v>
      </c>
      <c r="J196" s="101">
        <v>155471</v>
      </c>
      <c r="K196" s="140">
        <f>+I196+J196</f>
        <v>324888</v>
      </c>
      <c r="L196" s="166" t="s">
        <v>491</v>
      </c>
      <c r="M196" s="64">
        <v>3081</v>
      </c>
      <c r="N196" s="181">
        <f>+I196+J196+M196</f>
        <v>327969</v>
      </c>
      <c r="P196" s="78"/>
      <c r="Q196" s="46" t="s">
        <v>284</v>
      </c>
      <c r="R196" s="47" t="s">
        <v>283</v>
      </c>
      <c r="S196" s="250"/>
      <c r="T196" s="250"/>
      <c r="U196" s="250"/>
      <c r="V196" s="397"/>
      <c r="W196" s="389"/>
      <c r="X196" s="389"/>
      <c r="Y196" s="389"/>
      <c r="Z196" s="389"/>
      <c r="AA196" s="389"/>
      <c r="AB196" s="389"/>
      <c r="AC196" s="389"/>
      <c r="AD196" s="389"/>
      <c r="AE196" s="439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</row>
    <row r="197" spans="1:52" s="17" customFormat="1" ht="18" customHeight="1" x14ac:dyDescent="0.15">
      <c r="A197" s="505" t="s">
        <v>559</v>
      </c>
      <c r="B197" s="65" t="s">
        <v>416</v>
      </c>
      <c r="C197" s="197"/>
      <c r="D197" s="198"/>
      <c r="E197" s="199"/>
      <c r="F197" s="241">
        <f t="shared" ref="F197:N197" si="67">SUM(F198:F199)</f>
        <v>116106</v>
      </c>
      <c r="G197" s="287">
        <f t="shared" si="67"/>
        <v>17382</v>
      </c>
      <c r="H197" s="288">
        <f t="shared" si="67"/>
        <v>5591</v>
      </c>
      <c r="I197" s="287">
        <f t="shared" si="67"/>
        <v>137445</v>
      </c>
      <c r="J197" s="286">
        <f t="shared" si="67"/>
        <v>112757</v>
      </c>
      <c r="K197" s="285">
        <f t="shared" si="67"/>
        <v>250202</v>
      </c>
      <c r="L197" s="286">
        <f t="shared" si="67"/>
        <v>6400</v>
      </c>
      <c r="M197" s="285">
        <f t="shared" si="67"/>
        <v>40245</v>
      </c>
      <c r="N197" s="284">
        <f t="shared" si="67"/>
        <v>296847</v>
      </c>
      <c r="P197" s="239"/>
      <c r="Q197" s="53" t="s">
        <v>415</v>
      </c>
      <c r="R197" s="418" t="s">
        <v>416</v>
      </c>
      <c r="S197" s="428"/>
      <c r="T197" s="428"/>
      <c r="U197" s="428"/>
      <c r="V197" s="492">
        <f t="shared" ref="V197:AD197" si="68">F197</f>
        <v>116106</v>
      </c>
      <c r="W197" s="469">
        <f t="shared" si="68"/>
        <v>17382</v>
      </c>
      <c r="X197" s="469">
        <f t="shared" si="68"/>
        <v>5591</v>
      </c>
      <c r="Y197" s="469">
        <f t="shared" si="68"/>
        <v>137445</v>
      </c>
      <c r="Z197" s="469">
        <f t="shared" si="68"/>
        <v>112757</v>
      </c>
      <c r="AA197" s="469">
        <f t="shared" si="68"/>
        <v>250202</v>
      </c>
      <c r="AB197" s="469">
        <f t="shared" si="68"/>
        <v>6400</v>
      </c>
      <c r="AC197" s="469">
        <f t="shared" si="68"/>
        <v>40245</v>
      </c>
      <c r="AD197" s="469">
        <f t="shared" si="68"/>
        <v>296847</v>
      </c>
      <c r="AE197" s="444"/>
      <c r="AF197" s="239"/>
      <c r="AG197" s="239"/>
      <c r="AH197" s="239"/>
      <c r="AI197" s="239"/>
      <c r="AJ197" s="239"/>
      <c r="AK197" s="239"/>
      <c r="AL197" s="239"/>
      <c r="AM197" s="239"/>
      <c r="AN197" s="239"/>
      <c r="AO197" s="239"/>
      <c r="AP197" s="239"/>
      <c r="AQ197" s="239"/>
      <c r="AR197" s="239"/>
      <c r="AS197" s="239"/>
      <c r="AT197" s="239"/>
      <c r="AU197" s="239"/>
      <c r="AV197" s="239"/>
      <c r="AW197" s="239"/>
      <c r="AX197" s="239"/>
      <c r="AY197" s="239"/>
      <c r="AZ197" s="239"/>
    </row>
    <row r="198" spans="1:52" s="9" customFormat="1" ht="18" customHeight="1" x14ac:dyDescent="0.15">
      <c r="A198" s="49" t="s">
        <v>417</v>
      </c>
      <c r="B198" s="52" t="s">
        <v>437</v>
      </c>
      <c r="C198" s="96">
        <v>290</v>
      </c>
      <c r="D198" s="93">
        <v>0</v>
      </c>
      <c r="E198" s="100">
        <v>0</v>
      </c>
      <c r="F198" s="282">
        <v>88485</v>
      </c>
      <c r="G198" s="122">
        <v>13621</v>
      </c>
      <c r="H198" s="283">
        <v>4117</v>
      </c>
      <c r="I198" s="122">
        <v>115632</v>
      </c>
      <c r="J198" s="121">
        <v>87953</v>
      </c>
      <c r="K198" s="125">
        <f>+I198+J198</f>
        <v>203585</v>
      </c>
      <c r="L198" s="121">
        <v>6400</v>
      </c>
      <c r="M198" s="125">
        <v>34854</v>
      </c>
      <c r="N198" s="194">
        <f>SUM(I198:M198)-K198</f>
        <v>244839</v>
      </c>
      <c r="P198" s="265"/>
      <c r="Q198" s="57" t="s">
        <v>417</v>
      </c>
      <c r="R198" s="419" t="s">
        <v>437</v>
      </c>
      <c r="S198" s="304"/>
      <c r="T198" s="304"/>
      <c r="U198" s="304"/>
      <c r="V198" s="493"/>
      <c r="W198" s="471"/>
      <c r="X198" s="471"/>
      <c r="Y198" s="471"/>
      <c r="Z198" s="471"/>
      <c r="AA198" s="471"/>
      <c r="AB198" s="471"/>
      <c r="AC198" s="471"/>
      <c r="AD198" s="471"/>
      <c r="AE198" s="444"/>
      <c r="AF198" s="265"/>
      <c r="AG198" s="265"/>
      <c r="AH198" s="265"/>
      <c r="AI198" s="265"/>
      <c r="AJ198" s="265"/>
      <c r="AK198" s="265"/>
      <c r="AL198" s="265"/>
      <c r="AM198" s="265"/>
      <c r="AN198" s="265"/>
      <c r="AO198" s="265"/>
      <c r="AP198" s="265"/>
      <c r="AQ198" s="265"/>
      <c r="AR198" s="265"/>
      <c r="AS198" s="265"/>
      <c r="AT198" s="265"/>
      <c r="AU198" s="265"/>
      <c r="AV198" s="265"/>
      <c r="AW198" s="265"/>
      <c r="AX198" s="265"/>
      <c r="AY198" s="265"/>
      <c r="AZ198" s="265"/>
    </row>
    <row r="199" spans="1:52" s="9" customFormat="1" ht="18" customHeight="1" x14ac:dyDescent="0.15">
      <c r="A199" s="59" t="s">
        <v>418</v>
      </c>
      <c r="B199" s="52" t="s">
        <v>436</v>
      </c>
      <c r="C199" s="96">
        <v>289</v>
      </c>
      <c r="D199" s="93">
        <v>0</v>
      </c>
      <c r="E199" s="100">
        <v>0</v>
      </c>
      <c r="F199" s="282">
        <v>27621</v>
      </c>
      <c r="G199" s="148">
        <v>3761</v>
      </c>
      <c r="H199" s="145">
        <v>1474</v>
      </c>
      <c r="I199" s="148">
        <v>21813</v>
      </c>
      <c r="J199" s="147">
        <v>24804</v>
      </c>
      <c r="K199" s="146">
        <f>+I199+J199</f>
        <v>46617</v>
      </c>
      <c r="L199" s="166" t="s">
        <v>491</v>
      </c>
      <c r="M199" s="146">
        <v>5391</v>
      </c>
      <c r="N199" s="194">
        <f>SUM(I199:M199)-K199</f>
        <v>52008</v>
      </c>
      <c r="P199" s="265"/>
      <c r="Q199" s="421" t="s">
        <v>418</v>
      </c>
      <c r="R199" s="419" t="s">
        <v>436</v>
      </c>
      <c r="S199" s="304"/>
      <c r="T199" s="304"/>
      <c r="U199" s="304"/>
      <c r="V199" s="493"/>
      <c r="W199" s="471"/>
      <c r="X199" s="471"/>
      <c r="Y199" s="471"/>
      <c r="Z199" s="471"/>
      <c r="AA199" s="471"/>
      <c r="AB199" s="471"/>
      <c r="AC199" s="471"/>
      <c r="AD199" s="471"/>
      <c r="AE199" s="453"/>
      <c r="AF199" s="265"/>
      <c r="AG199" s="265"/>
      <c r="AH199" s="265"/>
      <c r="AI199" s="265"/>
      <c r="AJ199" s="265"/>
      <c r="AK199" s="265"/>
      <c r="AL199" s="265"/>
      <c r="AM199" s="265"/>
      <c r="AN199" s="265"/>
      <c r="AO199" s="265"/>
      <c r="AP199" s="265"/>
      <c r="AQ199" s="265"/>
      <c r="AR199" s="265"/>
      <c r="AS199" s="265"/>
      <c r="AT199" s="265"/>
      <c r="AU199" s="265"/>
      <c r="AV199" s="265"/>
      <c r="AW199" s="265"/>
      <c r="AX199" s="265"/>
      <c r="AY199" s="265"/>
      <c r="AZ199" s="265"/>
    </row>
    <row r="200" spans="1:52" s="14" customFormat="1" ht="18" customHeight="1" x14ac:dyDescent="0.15">
      <c r="A200" s="504" t="s">
        <v>560</v>
      </c>
      <c r="B200" s="36" t="s">
        <v>286</v>
      </c>
      <c r="C200" s="197"/>
      <c r="D200" s="198"/>
      <c r="E200" s="199"/>
      <c r="F200" s="230" t="s">
        <v>481</v>
      </c>
      <c r="G200" s="229">
        <f>SUM(G201:G208)</f>
        <v>58415</v>
      </c>
      <c r="H200" s="231">
        <f>SUM(H201:H208)</f>
        <v>7689</v>
      </c>
      <c r="I200" s="229">
        <f>SUM(I201:I208)</f>
        <v>389278</v>
      </c>
      <c r="J200" s="228">
        <f>SUM(J201:J208)</f>
        <v>338573</v>
      </c>
      <c r="K200" s="227">
        <f>SUM(K201:K208)</f>
        <v>727851</v>
      </c>
      <c r="L200" s="228" t="s">
        <v>490</v>
      </c>
      <c r="M200" s="227">
        <f>SUM(M201:M208)</f>
        <v>16406</v>
      </c>
      <c r="N200" s="272">
        <f>SUM(N201:N208)</f>
        <v>744257</v>
      </c>
      <c r="P200" s="235"/>
      <c r="Q200" s="414">
        <v>36</v>
      </c>
      <c r="R200" s="408" t="s">
        <v>286</v>
      </c>
      <c r="S200" s="235"/>
      <c r="T200" s="235"/>
      <c r="U200" s="235"/>
      <c r="V200" s="482" t="str">
        <f t="shared" ref="V200:AD200" si="69">F200</f>
        <v>－</v>
      </c>
      <c r="W200" s="464">
        <f t="shared" si="69"/>
        <v>58415</v>
      </c>
      <c r="X200" s="464">
        <f t="shared" si="69"/>
        <v>7689</v>
      </c>
      <c r="Y200" s="464">
        <f t="shared" si="69"/>
        <v>389278</v>
      </c>
      <c r="Z200" s="464">
        <f t="shared" si="69"/>
        <v>338573</v>
      </c>
      <c r="AA200" s="464">
        <f t="shared" si="69"/>
        <v>727851</v>
      </c>
      <c r="AB200" s="464" t="str">
        <f t="shared" si="69"/>
        <v>／</v>
      </c>
      <c r="AC200" s="464">
        <f t="shared" si="69"/>
        <v>16406</v>
      </c>
      <c r="AD200" s="464">
        <f t="shared" si="69"/>
        <v>744257</v>
      </c>
      <c r="AE200" s="435"/>
      <c r="AF200" s="235"/>
      <c r="AG200" s="235"/>
      <c r="AH200" s="235"/>
      <c r="AI200" s="235"/>
      <c r="AJ200" s="235"/>
      <c r="AK200" s="235"/>
      <c r="AL200" s="235"/>
      <c r="AM200" s="235"/>
      <c r="AN200" s="235"/>
      <c r="AO200" s="235"/>
      <c r="AP200" s="235"/>
      <c r="AQ200" s="235"/>
      <c r="AR200" s="235"/>
      <c r="AS200" s="235"/>
      <c r="AT200" s="235"/>
      <c r="AU200" s="235"/>
      <c r="AV200" s="235"/>
      <c r="AW200" s="235"/>
      <c r="AX200" s="235"/>
      <c r="AY200" s="235"/>
      <c r="AZ200" s="235"/>
    </row>
    <row r="201" spans="1:52" ht="18" customHeight="1" x14ac:dyDescent="0.15">
      <c r="A201" s="43" t="s">
        <v>287</v>
      </c>
      <c r="B201" s="27" t="s">
        <v>288</v>
      </c>
      <c r="C201" s="96">
        <v>292</v>
      </c>
      <c r="D201" s="93">
        <v>0</v>
      </c>
      <c r="E201" s="92">
        <v>0</v>
      </c>
      <c r="F201" s="203">
        <v>97054</v>
      </c>
      <c r="G201" s="167">
        <v>58415</v>
      </c>
      <c r="H201" s="157">
        <v>7689</v>
      </c>
      <c r="I201" s="167">
        <v>102483</v>
      </c>
      <c r="J201" s="166">
        <v>141084</v>
      </c>
      <c r="K201" s="497">
        <f t="shared" ref="K201:K208" si="70">+I201+J201</f>
        <v>243567</v>
      </c>
      <c r="L201" s="140" t="s">
        <v>490</v>
      </c>
      <c r="M201" s="140">
        <v>3661</v>
      </c>
      <c r="N201" s="194">
        <f t="shared" ref="N201:N208" si="71">SUM(I201:M201)-K201</f>
        <v>247228</v>
      </c>
      <c r="P201" s="78"/>
      <c r="Q201" s="415" t="s">
        <v>287</v>
      </c>
      <c r="R201" s="406" t="s">
        <v>288</v>
      </c>
      <c r="S201" s="78"/>
      <c r="T201" s="78"/>
      <c r="U201" s="78"/>
      <c r="V201" s="397"/>
      <c r="W201" s="389"/>
      <c r="X201" s="389"/>
      <c r="Y201" s="389"/>
      <c r="Z201" s="389"/>
      <c r="AA201" s="389"/>
      <c r="AB201" s="389"/>
      <c r="AC201" s="389"/>
      <c r="AD201" s="389"/>
      <c r="AE201" s="435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</row>
    <row r="202" spans="1:52" ht="18" customHeight="1" x14ac:dyDescent="0.15">
      <c r="A202" s="43" t="s">
        <v>289</v>
      </c>
      <c r="B202" s="27" t="s">
        <v>290</v>
      </c>
      <c r="C202" s="96">
        <v>292</v>
      </c>
      <c r="D202" s="93">
        <v>0</v>
      </c>
      <c r="E202" s="92">
        <v>0</v>
      </c>
      <c r="F202" s="203">
        <v>103462</v>
      </c>
      <c r="G202" s="577" t="s">
        <v>496</v>
      </c>
      <c r="H202" s="578"/>
      <c r="I202" s="246">
        <v>102153</v>
      </c>
      <c r="J202" s="245">
        <v>65603</v>
      </c>
      <c r="K202" s="497">
        <f t="shared" si="70"/>
        <v>167756</v>
      </c>
      <c r="L202" s="140" t="s">
        <v>490</v>
      </c>
      <c r="M202" s="244">
        <v>4818</v>
      </c>
      <c r="N202" s="194">
        <f t="shared" si="71"/>
        <v>172574</v>
      </c>
      <c r="P202" s="78"/>
      <c r="Q202" s="415" t="s">
        <v>289</v>
      </c>
      <c r="R202" s="406" t="s">
        <v>290</v>
      </c>
      <c r="S202" s="78"/>
      <c r="T202" s="78"/>
      <c r="U202" s="78"/>
      <c r="V202" s="397"/>
      <c r="W202" s="389"/>
      <c r="X202" s="389"/>
      <c r="Y202" s="389"/>
      <c r="Z202" s="389"/>
      <c r="AA202" s="389"/>
      <c r="AB202" s="389"/>
      <c r="AC202" s="389"/>
      <c r="AD202" s="389"/>
      <c r="AE202" s="435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</row>
    <row r="203" spans="1:52" ht="18" customHeight="1" x14ac:dyDescent="0.15">
      <c r="A203" s="43" t="s">
        <v>291</v>
      </c>
      <c r="B203" s="27" t="s">
        <v>176</v>
      </c>
      <c r="C203" s="197">
        <v>292</v>
      </c>
      <c r="D203" s="198">
        <v>0</v>
      </c>
      <c r="E203" s="199">
        <v>0</v>
      </c>
      <c r="F203" s="203">
        <v>125483</v>
      </c>
      <c r="G203" s="577" t="s">
        <v>496</v>
      </c>
      <c r="H203" s="578"/>
      <c r="I203" s="167">
        <v>130903</v>
      </c>
      <c r="J203" s="166">
        <v>66646</v>
      </c>
      <c r="K203" s="497">
        <f t="shared" si="70"/>
        <v>197549</v>
      </c>
      <c r="L203" s="140" t="s">
        <v>490</v>
      </c>
      <c r="M203" s="140">
        <v>5358</v>
      </c>
      <c r="N203" s="194">
        <f t="shared" si="71"/>
        <v>202907</v>
      </c>
      <c r="P203" s="78"/>
      <c r="Q203" s="415" t="s">
        <v>291</v>
      </c>
      <c r="R203" s="406" t="s">
        <v>176</v>
      </c>
      <c r="S203" s="78"/>
      <c r="T203" s="78"/>
      <c r="U203" s="78"/>
      <c r="V203" s="397"/>
      <c r="W203" s="389"/>
      <c r="X203" s="389"/>
      <c r="Y203" s="389"/>
      <c r="Z203" s="389"/>
      <c r="AA203" s="389"/>
      <c r="AB203" s="389"/>
      <c r="AC203" s="389"/>
      <c r="AD203" s="389"/>
      <c r="AE203" s="435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</row>
    <row r="204" spans="1:52" ht="18" customHeight="1" x14ac:dyDescent="0.15">
      <c r="A204" s="66" t="s">
        <v>292</v>
      </c>
      <c r="B204" s="67" t="s">
        <v>293</v>
      </c>
      <c r="C204" s="96">
        <v>353</v>
      </c>
      <c r="D204" s="93">
        <v>0</v>
      </c>
      <c r="E204" s="92">
        <v>0</v>
      </c>
      <c r="F204" s="203" t="s">
        <v>484</v>
      </c>
      <c r="G204" s="577" t="s">
        <v>496</v>
      </c>
      <c r="H204" s="578"/>
      <c r="I204" s="167">
        <v>16408</v>
      </c>
      <c r="J204" s="166">
        <v>13611</v>
      </c>
      <c r="K204" s="497">
        <f t="shared" si="70"/>
        <v>30019</v>
      </c>
      <c r="L204" s="140" t="s">
        <v>490</v>
      </c>
      <c r="M204" s="140">
        <v>398</v>
      </c>
      <c r="N204" s="194">
        <f t="shared" si="71"/>
        <v>30417</v>
      </c>
      <c r="P204" s="78"/>
      <c r="Q204" s="66" t="s">
        <v>292</v>
      </c>
      <c r="R204" s="67" t="s">
        <v>293</v>
      </c>
      <c r="S204" s="78"/>
      <c r="T204" s="78"/>
      <c r="U204" s="78"/>
      <c r="V204" s="397"/>
      <c r="W204" s="389"/>
      <c r="X204" s="389"/>
      <c r="Y204" s="389"/>
      <c r="Z204" s="389"/>
      <c r="AA204" s="389"/>
      <c r="AB204" s="389"/>
      <c r="AC204" s="389"/>
      <c r="AD204" s="389"/>
      <c r="AE204" s="435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</row>
    <row r="205" spans="1:52" ht="18" customHeight="1" x14ac:dyDescent="0.15">
      <c r="A205" s="43" t="s">
        <v>294</v>
      </c>
      <c r="B205" s="27" t="s">
        <v>295</v>
      </c>
      <c r="C205" s="96">
        <v>309</v>
      </c>
      <c r="D205" s="93">
        <v>0</v>
      </c>
      <c r="E205" s="92">
        <v>0</v>
      </c>
      <c r="F205" s="203" t="s">
        <v>484</v>
      </c>
      <c r="G205" s="577" t="s">
        <v>496</v>
      </c>
      <c r="H205" s="578"/>
      <c r="I205" s="246">
        <v>7192</v>
      </c>
      <c r="J205" s="245">
        <v>9650</v>
      </c>
      <c r="K205" s="497">
        <f t="shared" si="70"/>
        <v>16842</v>
      </c>
      <c r="L205" s="140" t="s">
        <v>490</v>
      </c>
      <c r="M205" s="244">
        <v>1229</v>
      </c>
      <c r="N205" s="194">
        <f t="shared" si="71"/>
        <v>18071</v>
      </c>
      <c r="P205" s="78"/>
      <c r="Q205" s="415" t="s">
        <v>294</v>
      </c>
      <c r="R205" s="406" t="s">
        <v>295</v>
      </c>
      <c r="S205" s="78"/>
      <c r="T205" s="78"/>
      <c r="U205" s="78"/>
      <c r="V205" s="397"/>
      <c r="W205" s="389"/>
      <c r="X205" s="389"/>
      <c r="Y205" s="389"/>
      <c r="Z205" s="389"/>
      <c r="AA205" s="389"/>
      <c r="AB205" s="389"/>
      <c r="AC205" s="389"/>
      <c r="AD205" s="389"/>
      <c r="AE205" s="435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</row>
    <row r="206" spans="1:52" ht="18" customHeight="1" x14ac:dyDescent="0.15">
      <c r="A206" s="43" t="s">
        <v>296</v>
      </c>
      <c r="B206" s="27" t="s">
        <v>297</v>
      </c>
      <c r="C206" s="96">
        <v>309</v>
      </c>
      <c r="D206" s="93">
        <v>0</v>
      </c>
      <c r="E206" s="92">
        <v>0</v>
      </c>
      <c r="F206" s="203" t="s">
        <v>484</v>
      </c>
      <c r="G206" s="577" t="s">
        <v>496</v>
      </c>
      <c r="H206" s="578"/>
      <c r="I206" s="167">
        <v>7846</v>
      </c>
      <c r="J206" s="166">
        <v>17307</v>
      </c>
      <c r="K206" s="497">
        <f t="shared" si="70"/>
        <v>25153</v>
      </c>
      <c r="L206" s="140" t="s">
        <v>490</v>
      </c>
      <c r="M206" s="140">
        <v>266</v>
      </c>
      <c r="N206" s="194">
        <f t="shared" si="71"/>
        <v>25419</v>
      </c>
      <c r="P206" s="78"/>
      <c r="Q206" s="415" t="s">
        <v>296</v>
      </c>
      <c r="R206" s="406" t="s">
        <v>297</v>
      </c>
      <c r="S206" s="78"/>
      <c r="T206" s="78"/>
      <c r="U206" s="78"/>
      <c r="V206" s="397"/>
      <c r="W206" s="389"/>
      <c r="X206" s="389"/>
      <c r="Y206" s="389"/>
      <c r="Z206" s="389"/>
      <c r="AA206" s="389"/>
      <c r="AB206" s="389"/>
      <c r="AC206" s="389"/>
      <c r="AD206" s="389"/>
      <c r="AE206" s="435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</row>
    <row r="207" spans="1:52" ht="18" customHeight="1" x14ac:dyDescent="0.15">
      <c r="A207" s="43" t="s">
        <v>298</v>
      </c>
      <c r="B207" s="27" t="s">
        <v>299</v>
      </c>
      <c r="C207" s="96">
        <v>309</v>
      </c>
      <c r="D207" s="93">
        <v>0</v>
      </c>
      <c r="E207" s="92">
        <v>0</v>
      </c>
      <c r="F207" s="203" t="s">
        <v>484</v>
      </c>
      <c r="G207" s="577" t="s">
        <v>496</v>
      </c>
      <c r="H207" s="578"/>
      <c r="I207" s="167">
        <v>12069</v>
      </c>
      <c r="J207" s="166">
        <v>11143</v>
      </c>
      <c r="K207" s="497">
        <f t="shared" si="70"/>
        <v>23212</v>
      </c>
      <c r="L207" s="140" t="s">
        <v>490</v>
      </c>
      <c r="M207" s="140">
        <v>668</v>
      </c>
      <c r="N207" s="194">
        <f t="shared" si="71"/>
        <v>23880</v>
      </c>
      <c r="P207" s="78"/>
      <c r="Q207" s="415" t="s">
        <v>298</v>
      </c>
      <c r="R207" s="406" t="s">
        <v>299</v>
      </c>
      <c r="S207" s="78"/>
      <c r="T207" s="78"/>
      <c r="U207" s="78"/>
      <c r="V207" s="397"/>
      <c r="W207" s="389"/>
      <c r="X207" s="389"/>
      <c r="Y207" s="389"/>
      <c r="Z207" s="389"/>
      <c r="AA207" s="389"/>
      <c r="AB207" s="389"/>
      <c r="AC207" s="389"/>
      <c r="AD207" s="389"/>
      <c r="AE207" s="439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</row>
    <row r="208" spans="1:52" ht="18" customHeight="1" x14ac:dyDescent="0.15">
      <c r="A208" s="66" t="s">
        <v>419</v>
      </c>
      <c r="B208" s="68" t="s">
        <v>420</v>
      </c>
      <c r="C208" s="96">
        <v>358</v>
      </c>
      <c r="D208" s="93">
        <v>0</v>
      </c>
      <c r="E208" s="92">
        <v>0</v>
      </c>
      <c r="F208" s="203" t="s">
        <v>484</v>
      </c>
      <c r="G208" s="577" t="s">
        <v>496</v>
      </c>
      <c r="H208" s="578"/>
      <c r="I208" s="167">
        <v>10224</v>
      </c>
      <c r="J208" s="166">
        <v>13529</v>
      </c>
      <c r="K208" s="497">
        <f t="shared" si="70"/>
        <v>23753</v>
      </c>
      <c r="L208" s="140" t="s">
        <v>490</v>
      </c>
      <c r="M208" s="140">
        <v>8</v>
      </c>
      <c r="N208" s="194">
        <f t="shared" si="71"/>
        <v>23761</v>
      </c>
      <c r="P208" s="78"/>
      <c r="Q208" s="66" t="s">
        <v>419</v>
      </c>
      <c r="R208" s="68" t="s">
        <v>420</v>
      </c>
      <c r="S208" s="214"/>
      <c r="T208" s="214"/>
      <c r="U208" s="214"/>
      <c r="V208" s="397"/>
      <c r="W208" s="389"/>
      <c r="X208" s="389"/>
      <c r="Y208" s="389"/>
      <c r="Z208" s="389"/>
      <c r="AA208" s="389"/>
      <c r="AB208" s="389"/>
      <c r="AC208" s="389"/>
      <c r="AD208" s="389"/>
      <c r="AE208" s="439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</row>
    <row r="209" spans="1:52" s="18" customFormat="1" ht="18" customHeight="1" x14ac:dyDescent="0.15">
      <c r="A209" s="504" t="s">
        <v>300</v>
      </c>
      <c r="B209" s="36" t="s">
        <v>301</v>
      </c>
      <c r="C209" s="197"/>
      <c r="D209" s="198"/>
      <c r="E209" s="199"/>
      <c r="F209" s="230">
        <f t="shared" ref="F209:K209" si="72">SUM(F210:F211)</f>
        <v>120192</v>
      </c>
      <c r="G209" s="229">
        <f>SUM(G210:G211)</f>
        <v>22267</v>
      </c>
      <c r="H209" s="231">
        <f t="shared" si="72"/>
        <v>2047</v>
      </c>
      <c r="I209" s="229">
        <f t="shared" si="72"/>
        <v>156120</v>
      </c>
      <c r="J209" s="228">
        <f t="shared" si="72"/>
        <v>119209</v>
      </c>
      <c r="K209" s="227">
        <f t="shared" si="72"/>
        <v>275329</v>
      </c>
      <c r="L209" s="228" t="s">
        <v>490</v>
      </c>
      <c r="M209" s="227">
        <f>SUM(M210:M211)</f>
        <v>10367</v>
      </c>
      <c r="N209" s="272">
        <f>SUM(N210:N211)</f>
        <v>285696</v>
      </c>
      <c r="P209" s="281"/>
      <c r="Q209" s="414" t="s">
        <v>300</v>
      </c>
      <c r="R209" s="408" t="s">
        <v>301</v>
      </c>
      <c r="S209" s="235"/>
      <c r="T209" s="235"/>
      <c r="U209" s="235"/>
      <c r="V209" s="484">
        <f t="shared" ref="V209:AD209" si="73">F209</f>
        <v>120192</v>
      </c>
      <c r="W209" s="466">
        <f t="shared" si="73"/>
        <v>22267</v>
      </c>
      <c r="X209" s="466">
        <f t="shared" si="73"/>
        <v>2047</v>
      </c>
      <c r="Y209" s="466">
        <f t="shared" si="73"/>
        <v>156120</v>
      </c>
      <c r="Z209" s="466">
        <f t="shared" si="73"/>
        <v>119209</v>
      </c>
      <c r="AA209" s="466">
        <f t="shared" si="73"/>
        <v>275329</v>
      </c>
      <c r="AB209" s="466" t="str">
        <f t="shared" si="73"/>
        <v>／</v>
      </c>
      <c r="AC209" s="466">
        <f t="shared" si="73"/>
        <v>10367</v>
      </c>
      <c r="AD209" s="466">
        <f t="shared" si="73"/>
        <v>285696</v>
      </c>
      <c r="AE209" s="455"/>
      <c r="AF209" s="281"/>
      <c r="AG209" s="281"/>
      <c r="AH209" s="281"/>
      <c r="AI209" s="281"/>
      <c r="AJ209" s="281"/>
      <c r="AK209" s="281"/>
      <c r="AL209" s="281"/>
      <c r="AM209" s="281"/>
      <c r="AN209" s="281"/>
      <c r="AO209" s="281"/>
      <c r="AP209" s="281"/>
      <c r="AQ209" s="281"/>
      <c r="AR209" s="281"/>
      <c r="AS209" s="281"/>
      <c r="AT209" s="281"/>
      <c r="AU209" s="281"/>
      <c r="AV209" s="281"/>
      <c r="AW209" s="281"/>
      <c r="AX209" s="281"/>
      <c r="AY209" s="281"/>
      <c r="AZ209" s="281"/>
    </row>
    <row r="210" spans="1:52" ht="18" customHeight="1" x14ac:dyDescent="0.15">
      <c r="A210" s="41" t="s">
        <v>495</v>
      </c>
      <c r="B210" s="20" t="s">
        <v>302</v>
      </c>
      <c r="C210" s="96">
        <v>78</v>
      </c>
      <c r="D210" s="93">
        <v>0</v>
      </c>
      <c r="E210" s="92">
        <v>0</v>
      </c>
      <c r="F210" s="203">
        <v>33429</v>
      </c>
      <c r="G210" s="280">
        <v>22267</v>
      </c>
      <c r="H210" s="275">
        <v>2047</v>
      </c>
      <c r="I210" s="280">
        <v>32653</v>
      </c>
      <c r="J210" s="273">
        <v>20750</v>
      </c>
      <c r="K210" s="273">
        <v>53403</v>
      </c>
      <c r="L210" s="166" t="s">
        <v>491</v>
      </c>
      <c r="M210" s="273">
        <v>2818</v>
      </c>
      <c r="N210" s="194">
        <f>SUM(I210:M210)-K210</f>
        <v>56221</v>
      </c>
      <c r="P210" s="78"/>
      <c r="Q210" s="46" t="s">
        <v>495</v>
      </c>
      <c r="R210" s="47" t="s">
        <v>302</v>
      </c>
      <c r="S210" s="250"/>
      <c r="T210" s="250"/>
      <c r="U210" s="250"/>
      <c r="V210" s="397"/>
      <c r="W210" s="389"/>
      <c r="X210" s="389"/>
      <c r="Y210" s="389"/>
      <c r="Z210" s="389"/>
      <c r="AA210" s="389"/>
      <c r="AB210" s="389"/>
      <c r="AC210" s="389"/>
      <c r="AD210" s="389"/>
      <c r="AE210" s="435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</row>
    <row r="211" spans="1:52" ht="18" customHeight="1" x14ac:dyDescent="0.15">
      <c r="A211" s="44" t="s">
        <v>494</v>
      </c>
      <c r="B211" s="20" t="s">
        <v>303</v>
      </c>
      <c r="C211" s="279">
        <v>299</v>
      </c>
      <c r="D211" s="278" t="s">
        <v>484</v>
      </c>
      <c r="E211" s="277">
        <v>0</v>
      </c>
      <c r="F211" s="203">
        <v>86763</v>
      </c>
      <c r="G211" s="586" t="s">
        <v>529</v>
      </c>
      <c r="H211" s="587"/>
      <c r="I211" s="274">
        <v>123467</v>
      </c>
      <c r="J211" s="273">
        <v>98459</v>
      </c>
      <c r="K211" s="273">
        <v>221926</v>
      </c>
      <c r="L211" s="166" t="s">
        <v>491</v>
      </c>
      <c r="M211" s="273">
        <v>7549</v>
      </c>
      <c r="N211" s="194">
        <f>SUM(I211:M211)-K211</f>
        <v>229475</v>
      </c>
      <c r="P211" s="78"/>
      <c r="Q211" s="62" t="s">
        <v>494</v>
      </c>
      <c r="R211" s="47" t="s">
        <v>303</v>
      </c>
      <c r="S211" s="250"/>
      <c r="T211" s="250"/>
      <c r="U211" s="250"/>
      <c r="V211" s="397"/>
      <c r="W211" s="389"/>
      <c r="X211" s="389"/>
      <c r="Y211" s="389"/>
      <c r="Z211" s="389"/>
      <c r="AA211" s="389"/>
      <c r="AB211" s="389"/>
      <c r="AC211" s="389"/>
      <c r="AD211" s="389"/>
      <c r="AE211" s="439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</row>
    <row r="212" spans="1:52" s="14" customFormat="1" ht="18" customHeight="1" x14ac:dyDescent="0.15">
      <c r="A212" s="45" t="s">
        <v>304</v>
      </c>
      <c r="B212" s="38" t="s">
        <v>305</v>
      </c>
      <c r="C212" s="96"/>
      <c r="D212" s="93"/>
      <c r="E212" s="92"/>
      <c r="F212" s="224" t="s">
        <v>481</v>
      </c>
      <c r="G212" s="177">
        <f>SUM(G213:G216)</f>
        <v>38144</v>
      </c>
      <c r="H212" s="225">
        <f>SUM(H213:H216)</f>
        <v>3319</v>
      </c>
      <c r="I212" s="177">
        <f>SUM(I213:I216)</f>
        <v>232988</v>
      </c>
      <c r="J212" s="221">
        <f>SUM(J213:J216)</f>
        <v>204491</v>
      </c>
      <c r="K212" s="227">
        <f>SUM(K213:K216)</f>
        <v>437479</v>
      </c>
      <c r="L212" s="228" t="s">
        <v>490</v>
      </c>
      <c r="M212" s="227">
        <f>SUM(M213:M216)</f>
        <v>36786</v>
      </c>
      <c r="N212" s="272">
        <f>SUM(N213:N216)</f>
        <v>474265</v>
      </c>
      <c r="P212" s="235"/>
      <c r="Q212" s="60" t="s">
        <v>304</v>
      </c>
      <c r="R212" s="411" t="s">
        <v>305</v>
      </c>
      <c r="S212" s="232"/>
      <c r="T212" s="232"/>
      <c r="U212" s="232"/>
      <c r="V212" s="482" t="str">
        <f t="shared" ref="V212:AD212" si="74">F212</f>
        <v>－</v>
      </c>
      <c r="W212" s="464">
        <f t="shared" si="74"/>
        <v>38144</v>
      </c>
      <c r="X212" s="464">
        <f t="shared" si="74"/>
        <v>3319</v>
      </c>
      <c r="Y212" s="464">
        <f t="shared" si="74"/>
        <v>232988</v>
      </c>
      <c r="Z212" s="464">
        <f t="shared" si="74"/>
        <v>204491</v>
      </c>
      <c r="AA212" s="464">
        <f t="shared" si="74"/>
        <v>437479</v>
      </c>
      <c r="AB212" s="464" t="str">
        <f t="shared" si="74"/>
        <v>／</v>
      </c>
      <c r="AC212" s="464">
        <f t="shared" si="74"/>
        <v>36786</v>
      </c>
      <c r="AD212" s="464">
        <f t="shared" si="74"/>
        <v>474265</v>
      </c>
      <c r="AE212" s="435"/>
      <c r="AF212" s="235"/>
      <c r="AG212" s="235"/>
      <c r="AH212" s="235"/>
      <c r="AI212" s="235"/>
      <c r="AJ212" s="235"/>
      <c r="AK212" s="235"/>
      <c r="AL212" s="235"/>
      <c r="AM212" s="235"/>
      <c r="AN212" s="235"/>
      <c r="AO212" s="235"/>
      <c r="AP212" s="235"/>
      <c r="AQ212" s="235"/>
      <c r="AR212" s="235"/>
      <c r="AS212" s="235"/>
      <c r="AT212" s="235"/>
      <c r="AU212" s="235"/>
      <c r="AV212" s="235"/>
      <c r="AW212" s="235"/>
      <c r="AX212" s="235"/>
      <c r="AY212" s="235"/>
      <c r="AZ212" s="235"/>
    </row>
    <row r="213" spans="1:52" ht="18" customHeight="1" x14ac:dyDescent="0.15">
      <c r="A213" s="41" t="s">
        <v>306</v>
      </c>
      <c r="B213" s="20" t="s">
        <v>307</v>
      </c>
      <c r="C213" s="96">
        <v>302</v>
      </c>
      <c r="D213" s="93">
        <v>0</v>
      </c>
      <c r="E213" s="92">
        <v>0</v>
      </c>
      <c r="F213" s="201">
        <v>169640</v>
      </c>
      <c r="G213" s="167">
        <v>28447</v>
      </c>
      <c r="H213" s="157">
        <v>2365</v>
      </c>
      <c r="I213" s="167">
        <v>161984</v>
      </c>
      <c r="J213" s="166">
        <v>150071</v>
      </c>
      <c r="K213" s="140">
        <f>+I213+J213</f>
        <v>312055</v>
      </c>
      <c r="L213" s="166" t="s">
        <v>491</v>
      </c>
      <c r="M213" s="140">
        <v>31894</v>
      </c>
      <c r="N213" s="194">
        <f>SUM(I213:M213)-K213</f>
        <v>343949</v>
      </c>
      <c r="P213" s="78"/>
      <c r="Q213" s="46" t="s">
        <v>306</v>
      </c>
      <c r="R213" s="47" t="s">
        <v>307</v>
      </c>
      <c r="S213" s="250"/>
      <c r="T213" s="250"/>
      <c r="U213" s="250"/>
      <c r="V213" s="397"/>
      <c r="W213" s="389"/>
      <c r="X213" s="389"/>
      <c r="Y213" s="389"/>
      <c r="Z213" s="389"/>
      <c r="AA213" s="389"/>
      <c r="AB213" s="389"/>
      <c r="AC213" s="389"/>
      <c r="AD213" s="389"/>
      <c r="AE213" s="435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</row>
    <row r="214" spans="1:52" ht="18" customHeight="1" x14ac:dyDescent="0.15">
      <c r="A214" s="39" t="s">
        <v>308</v>
      </c>
      <c r="B214" s="23" t="s">
        <v>309</v>
      </c>
      <c r="C214" s="96">
        <v>297</v>
      </c>
      <c r="D214" s="93">
        <v>0</v>
      </c>
      <c r="E214" s="92">
        <v>0</v>
      </c>
      <c r="F214" s="203" t="s">
        <v>484</v>
      </c>
      <c r="G214" s="270">
        <v>6280</v>
      </c>
      <c r="H214" s="271">
        <v>511</v>
      </c>
      <c r="I214" s="270">
        <v>41139</v>
      </c>
      <c r="J214" s="269">
        <v>32617</v>
      </c>
      <c r="K214" s="268">
        <f>+I214+J214</f>
        <v>73756</v>
      </c>
      <c r="L214" s="166" t="s">
        <v>491</v>
      </c>
      <c r="M214" s="268">
        <v>3319</v>
      </c>
      <c r="N214" s="194">
        <f>SUM(I214:M214)-K214</f>
        <v>77075</v>
      </c>
      <c r="P214" s="78"/>
      <c r="Q214" s="39" t="s">
        <v>308</v>
      </c>
      <c r="R214" s="23" t="s">
        <v>309</v>
      </c>
      <c r="S214" s="250"/>
      <c r="T214" s="250"/>
      <c r="U214" s="250"/>
      <c r="V214" s="397"/>
      <c r="W214" s="389"/>
      <c r="X214" s="389"/>
      <c r="Y214" s="389"/>
      <c r="Z214" s="389"/>
      <c r="AA214" s="389"/>
      <c r="AB214" s="389"/>
      <c r="AC214" s="389"/>
      <c r="AD214" s="389"/>
      <c r="AE214" s="435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</row>
    <row r="215" spans="1:52" ht="18" customHeight="1" x14ac:dyDescent="0.15">
      <c r="A215" s="41" t="s">
        <v>310</v>
      </c>
      <c r="B215" s="20" t="s">
        <v>311</v>
      </c>
      <c r="C215" s="197">
        <v>283</v>
      </c>
      <c r="D215" s="198">
        <v>0</v>
      </c>
      <c r="E215" s="199">
        <v>0</v>
      </c>
      <c r="F215" s="203" t="s">
        <v>484</v>
      </c>
      <c r="G215" s="167">
        <v>2919</v>
      </c>
      <c r="H215" s="157">
        <v>398</v>
      </c>
      <c r="I215" s="167">
        <v>24090</v>
      </c>
      <c r="J215" s="166">
        <v>19273</v>
      </c>
      <c r="K215" s="140">
        <f>+I215+J215</f>
        <v>43363</v>
      </c>
      <c r="L215" s="166" t="s">
        <v>491</v>
      </c>
      <c r="M215" s="140">
        <v>1428</v>
      </c>
      <c r="N215" s="194">
        <f>SUM(I215:M215)-K215</f>
        <v>44791</v>
      </c>
      <c r="P215" s="78"/>
      <c r="Q215" s="46" t="s">
        <v>310</v>
      </c>
      <c r="R215" s="47" t="s">
        <v>311</v>
      </c>
      <c r="S215" s="250"/>
      <c r="T215" s="250"/>
      <c r="U215" s="250"/>
      <c r="V215" s="397"/>
      <c r="W215" s="389"/>
      <c r="X215" s="389"/>
      <c r="Y215" s="389"/>
      <c r="Z215" s="389"/>
      <c r="AA215" s="389"/>
      <c r="AB215" s="389"/>
      <c r="AC215" s="389"/>
      <c r="AD215" s="389"/>
      <c r="AE215" s="435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</row>
    <row r="216" spans="1:52" ht="18" customHeight="1" x14ac:dyDescent="0.15">
      <c r="A216" s="44" t="s">
        <v>312</v>
      </c>
      <c r="B216" s="20" t="s">
        <v>313</v>
      </c>
      <c r="C216" s="197">
        <v>235</v>
      </c>
      <c r="D216" s="198">
        <v>0</v>
      </c>
      <c r="E216" s="199">
        <v>0</v>
      </c>
      <c r="F216" s="267" t="s">
        <v>484</v>
      </c>
      <c r="G216" s="167">
        <v>498</v>
      </c>
      <c r="H216" s="157">
        <v>45</v>
      </c>
      <c r="I216" s="167">
        <v>5775</v>
      </c>
      <c r="J216" s="166">
        <v>2530</v>
      </c>
      <c r="K216" s="140">
        <f>+I216+J216</f>
        <v>8305</v>
      </c>
      <c r="L216" s="166" t="s">
        <v>491</v>
      </c>
      <c r="M216" s="140">
        <v>145</v>
      </c>
      <c r="N216" s="194">
        <f>SUM(I216:M216)-K216</f>
        <v>8450</v>
      </c>
      <c r="P216" s="78"/>
      <c r="Q216" s="62" t="s">
        <v>312</v>
      </c>
      <c r="R216" s="47" t="s">
        <v>313</v>
      </c>
      <c r="S216" s="250"/>
      <c r="T216" s="250"/>
      <c r="U216" s="250"/>
      <c r="V216" s="397"/>
      <c r="W216" s="389"/>
      <c r="X216" s="389"/>
      <c r="Y216" s="389"/>
      <c r="Z216" s="389"/>
      <c r="AA216" s="389"/>
      <c r="AB216" s="389"/>
      <c r="AC216" s="389"/>
      <c r="AD216" s="389"/>
      <c r="AE216" s="439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</row>
    <row r="217" spans="1:52" s="17" customFormat="1" ht="18" customHeight="1" x14ac:dyDescent="0.15">
      <c r="A217" s="505" t="s">
        <v>561</v>
      </c>
      <c r="B217" s="65" t="s">
        <v>435</v>
      </c>
      <c r="C217" s="107"/>
      <c r="D217" s="139"/>
      <c r="E217" s="104"/>
      <c r="F217" s="188">
        <f t="shared" ref="F217:K217" si="75">SUM(F218:F219)</f>
        <v>214759</v>
      </c>
      <c r="G217" s="130">
        <f t="shared" si="75"/>
        <v>76177</v>
      </c>
      <c r="H217" s="127">
        <f t="shared" si="75"/>
        <v>4152</v>
      </c>
      <c r="I217" s="130">
        <f t="shared" si="75"/>
        <v>279864</v>
      </c>
      <c r="J217" s="129">
        <f t="shared" si="75"/>
        <v>80993</v>
      </c>
      <c r="K217" s="128">
        <f t="shared" si="75"/>
        <v>360857</v>
      </c>
      <c r="L217" s="129" t="s">
        <v>491</v>
      </c>
      <c r="M217" s="128">
        <f>SUM(M218:M219)</f>
        <v>42098</v>
      </c>
      <c r="N217" s="187">
        <f>SUM(N218:N219)</f>
        <v>402955</v>
      </c>
      <c r="P217" s="239"/>
      <c r="Q217" s="53" t="s">
        <v>421</v>
      </c>
      <c r="R217" s="418" t="s">
        <v>435</v>
      </c>
      <c r="S217" s="428"/>
      <c r="T217" s="428"/>
      <c r="U217" s="428"/>
      <c r="V217" s="492">
        <f t="shared" ref="V217:AD217" si="76">F217</f>
        <v>214759</v>
      </c>
      <c r="W217" s="469">
        <f t="shared" si="76"/>
        <v>76177</v>
      </c>
      <c r="X217" s="469">
        <f t="shared" si="76"/>
        <v>4152</v>
      </c>
      <c r="Y217" s="469">
        <f t="shared" si="76"/>
        <v>279864</v>
      </c>
      <c r="Z217" s="469">
        <f t="shared" si="76"/>
        <v>80993</v>
      </c>
      <c r="AA217" s="469">
        <f t="shared" si="76"/>
        <v>360857</v>
      </c>
      <c r="AB217" s="469" t="str">
        <f t="shared" si="76"/>
        <v>／</v>
      </c>
      <c r="AC217" s="469">
        <f t="shared" si="76"/>
        <v>42098</v>
      </c>
      <c r="AD217" s="469">
        <f t="shared" si="76"/>
        <v>402955</v>
      </c>
      <c r="AE217" s="444"/>
      <c r="AF217" s="239"/>
      <c r="AG217" s="239"/>
      <c r="AH217" s="239"/>
      <c r="AI217" s="239"/>
      <c r="AJ217" s="239"/>
      <c r="AK217" s="239"/>
      <c r="AL217" s="239"/>
      <c r="AM217" s="239"/>
      <c r="AN217" s="239"/>
      <c r="AO217" s="239"/>
      <c r="AP217" s="239"/>
      <c r="AQ217" s="239"/>
      <c r="AR217" s="239"/>
      <c r="AS217" s="239"/>
      <c r="AT217" s="239"/>
      <c r="AU217" s="239"/>
      <c r="AV217" s="239"/>
      <c r="AW217" s="239"/>
      <c r="AX217" s="239"/>
      <c r="AY217" s="239"/>
      <c r="AZ217" s="239"/>
    </row>
    <row r="218" spans="1:52" s="9" customFormat="1" ht="18" customHeight="1" x14ac:dyDescent="0.15">
      <c r="A218" s="59" t="s">
        <v>314</v>
      </c>
      <c r="B218" s="52" t="s">
        <v>435</v>
      </c>
      <c r="C218" s="126">
        <v>331</v>
      </c>
      <c r="D218" s="125">
        <v>0</v>
      </c>
      <c r="E218" s="123">
        <v>0</v>
      </c>
      <c r="F218" s="186">
        <v>176106</v>
      </c>
      <c r="G218" s="138">
        <v>76177</v>
      </c>
      <c r="H218" s="135">
        <v>4152</v>
      </c>
      <c r="I218" s="138">
        <v>243119</v>
      </c>
      <c r="J218" s="137">
        <v>63074</v>
      </c>
      <c r="K218" s="136">
        <f>SUM(I218:J218)</f>
        <v>306193</v>
      </c>
      <c r="L218" s="137" t="s">
        <v>491</v>
      </c>
      <c r="M218" s="136">
        <v>42098</v>
      </c>
      <c r="N218" s="185">
        <f>SUM(I218:M218)-K218</f>
        <v>348291</v>
      </c>
      <c r="P218" s="265"/>
      <c r="Q218" s="421" t="s">
        <v>314</v>
      </c>
      <c r="R218" s="419" t="s">
        <v>434</v>
      </c>
      <c r="S218" s="304"/>
      <c r="T218" s="304"/>
      <c r="U218" s="304"/>
      <c r="V218" s="494"/>
      <c r="W218" s="474"/>
      <c r="X218" s="474"/>
      <c r="Y218" s="474"/>
      <c r="Z218" s="474"/>
      <c r="AA218" s="474"/>
      <c r="AB218" s="474"/>
      <c r="AC218" s="474"/>
      <c r="AD218" s="474"/>
      <c r="AE218" s="444"/>
      <c r="AF218" s="265"/>
      <c r="AG218" s="265"/>
      <c r="AH218" s="265"/>
      <c r="AI218" s="265"/>
      <c r="AJ218" s="265"/>
      <c r="AK218" s="265"/>
      <c r="AL218" s="265"/>
      <c r="AM218" s="265"/>
      <c r="AN218" s="265"/>
      <c r="AO218" s="265"/>
      <c r="AP218" s="265"/>
      <c r="AQ218" s="265"/>
      <c r="AR218" s="265"/>
      <c r="AS218" s="265"/>
      <c r="AT218" s="265"/>
      <c r="AU218" s="265"/>
      <c r="AV218" s="265"/>
      <c r="AW218" s="265"/>
      <c r="AX218" s="265"/>
      <c r="AY218" s="265"/>
      <c r="AZ218" s="265"/>
    </row>
    <row r="219" spans="1:52" s="9" customFormat="1" ht="18" customHeight="1" x14ac:dyDescent="0.15">
      <c r="A219" s="59" t="s">
        <v>315</v>
      </c>
      <c r="B219" s="52" t="s">
        <v>433</v>
      </c>
      <c r="C219" s="122">
        <v>294</v>
      </c>
      <c r="D219" s="125">
        <v>0</v>
      </c>
      <c r="E219" s="123">
        <v>0</v>
      </c>
      <c r="F219" s="266">
        <v>38653</v>
      </c>
      <c r="G219" s="538" t="s">
        <v>493</v>
      </c>
      <c r="H219" s="539"/>
      <c r="I219" s="183">
        <v>36745</v>
      </c>
      <c r="J219" s="184">
        <v>17919</v>
      </c>
      <c r="K219" s="136">
        <f>SUM(I219:J219)</f>
        <v>54664</v>
      </c>
      <c r="L219" s="137" t="s">
        <v>491</v>
      </c>
      <c r="M219" s="136" t="s">
        <v>530</v>
      </c>
      <c r="N219" s="185">
        <f>SUM(I219:M219)-K219</f>
        <v>54664</v>
      </c>
      <c r="P219" s="265"/>
      <c r="Q219" s="421" t="s">
        <v>315</v>
      </c>
      <c r="R219" s="419" t="s">
        <v>433</v>
      </c>
      <c r="S219" s="304"/>
      <c r="T219" s="304"/>
      <c r="U219" s="304"/>
      <c r="V219" s="494"/>
      <c r="W219" s="474"/>
      <c r="X219" s="474"/>
      <c r="Y219" s="474"/>
      <c r="Z219" s="474"/>
      <c r="AA219" s="474"/>
      <c r="AB219" s="474"/>
      <c r="AC219" s="474"/>
      <c r="AD219" s="474"/>
      <c r="AE219" s="453"/>
      <c r="AF219" s="265"/>
      <c r="AG219" s="265"/>
      <c r="AH219" s="265"/>
      <c r="AI219" s="265"/>
      <c r="AJ219" s="265"/>
      <c r="AK219" s="265"/>
      <c r="AL219" s="265"/>
      <c r="AM219" s="265"/>
      <c r="AN219" s="265"/>
      <c r="AO219" s="265"/>
      <c r="AP219" s="265"/>
      <c r="AQ219" s="265"/>
      <c r="AR219" s="265"/>
      <c r="AS219" s="265"/>
      <c r="AT219" s="265"/>
      <c r="AU219" s="265"/>
      <c r="AV219" s="265"/>
      <c r="AW219" s="265"/>
      <c r="AX219" s="265"/>
      <c r="AY219" s="265"/>
      <c r="AZ219" s="265"/>
    </row>
    <row r="220" spans="1:52" s="14" customFormat="1" ht="18" customHeight="1" x14ac:dyDescent="0.15">
      <c r="A220" s="45" t="s">
        <v>316</v>
      </c>
      <c r="B220" s="38" t="s">
        <v>317</v>
      </c>
      <c r="C220" s="96"/>
      <c r="D220" s="93"/>
      <c r="E220" s="92"/>
      <c r="F220" s="224">
        <f t="shared" ref="F220:K220" si="77">SUM(F221:F224)</f>
        <v>159045</v>
      </c>
      <c r="G220" s="177">
        <f t="shared" si="77"/>
        <v>74793</v>
      </c>
      <c r="H220" s="225">
        <f t="shared" si="77"/>
        <v>3205</v>
      </c>
      <c r="I220" s="177">
        <f t="shared" si="77"/>
        <v>174962</v>
      </c>
      <c r="J220" s="221">
        <f t="shared" si="77"/>
        <v>146866</v>
      </c>
      <c r="K220" s="103">
        <f t="shared" si="77"/>
        <v>321828</v>
      </c>
      <c r="L220" s="221" t="s">
        <v>490</v>
      </c>
      <c r="M220" s="103">
        <f>SUM(M221:M224)</f>
        <v>18228</v>
      </c>
      <c r="N220" s="176">
        <f>SUM(N221:N224)</f>
        <v>340056</v>
      </c>
      <c r="P220" s="235"/>
      <c r="Q220" s="60" t="s">
        <v>316</v>
      </c>
      <c r="R220" s="411" t="s">
        <v>317</v>
      </c>
      <c r="S220" s="232"/>
      <c r="T220" s="232"/>
      <c r="U220" s="232"/>
      <c r="V220" s="482">
        <f t="shared" ref="V220:AD220" si="78">F220</f>
        <v>159045</v>
      </c>
      <c r="W220" s="464">
        <f t="shared" si="78"/>
        <v>74793</v>
      </c>
      <c r="X220" s="464">
        <f t="shared" si="78"/>
        <v>3205</v>
      </c>
      <c r="Y220" s="464">
        <f t="shared" si="78"/>
        <v>174962</v>
      </c>
      <c r="Z220" s="464">
        <f t="shared" si="78"/>
        <v>146866</v>
      </c>
      <c r="AA220" s="464">
        <f t="shared" si="78"/>
        <v>321828</v>
      </c>
      <c r="AB220" s="464" t="str">
        <f t="shared" si="78"/>
        <v>／</v>
      </c>
      <c r="AC220" s="464">
        <f t="shared" si="78"/>
        <v>18228</v>
      </c>
      <c r="AD220" s="464">
        <f t="shared" si="78"/>
        <v>340056</v>
      </c>
      <c r="AE220" s="435"/>
      <c r="AF220" s="235"/>
      <c r="AG220" s="235"/>
      <c r="AH220" s="235"/>
      <c r="AI220" s="235"/>
      <c r="AJ220" s="235"/>
      <c r="AK220" s="235"/>
      <c r="AL220" s="235"/>
      <c r="AM220" s="235"/>
      <c r="AN220" s="235"/>
      <c r="AO220" s="235"/>
      <c r="AP220" s="235"/>
      <c r="AQ220" s="235"/>
      <c r="AR220" s="235"/>
      <c r="AS220" s="235"/>
      <c r="AT220" s="235"/>
      <c r="AU220" s="235"/>
      <c r="AV220" s="235"/>
      <c r="AW220" s="235"/>
      <c r="AX220" s="235"/>
      <c r="AY220" s="235"/>
      <c r="AZ220" s="235"/>
    </row>
    <row r="221" spans="1:52" ht="18" customHeight="1" x14ac:dyDescent="0.15">
      <c r="A221" s="41" t="s">
        <v>318</v>
      </c>
      <c r="B221" s="20" t="s">
        <v>319</v>
      </c>
      <c r="C221" s="96">
        <v>291</v>
      </c>
      <c r="D221" s="93">
        <v>0</v>
      </c>
      <c r="E221" s="92">
        <v>0</v>
      </c>
      <c r="F221" s="201">
        <v>156162</v>
      </c>
      <c r="G221" s="167">
        <v>74793</v>
      </c>
      <c r="H221" s="157">
        <v>3205</v>
      </c>
      <c r="I221" s="167">
        <v>171781</v>
      </c>
      <c r="J221" s="166">
        <v>140921</v>
      </c>
      <c r="K221" s="140">
        <f>SUM(I221:J221)</f>
        <v>312702</v>
      </c>
      <c r="L221" s="166" t="s">
        <v>491</v>
      </c>
      <c r="M221" s="140">
        <v>18228</v>
      </c>
      <c r="N221" s="194">
        <f>SUM(I221:M221)-K221</f>
        <v>330930</v>
      </c>
      <c r="P221" s="78"/>
      <c r="Q221" s="46" t="s">
        <v>318</v>
      </c>
      <c r="R221" s="47" t="s">
        <v>319</v>
      </c>
      <c r="S221" s="250"/>
      <c r="T221" s="250"/>
      <c r="U221" s="250"/>
      <c r="V221" s="397"/>
      <c r="W221" s="389"/>
      <c r="X221" s="389"/>
      <c r="Y221" s="389"/>
      <c r="Z221" s="389"/>
      <c r="AA221" s="389"/>
      <c r="AB221" s="389"/>
      <c r="AC221" s="389"/>
      <c r="AD221" s="389"/>
      <c r="AE221" s="435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</row>
    <row r="222" spans="1:52" ht="18" customHeight="1" x14ac:dyDescent="0.15">
      <c r="A222" s="41" t="s">
        <v>320</v>
      </c>
      <c r="B222" s="20" t="s">
        <v>321</v>
      </c>
      <c r="C222" s="96">
        <v>346</v>
      </c>
      <c r="D222" s="140" t="s">
        <v>484</v>
      </c>
      <c r="E222" s="157" t="s">
        <v>484</v>
      </c>
      <c r="F222" s="201">
        <v>480</v>
      </c>
      <c r="G222" s="577" t="s">
        <v>444</v>
      </c>
      <c r="H222" s="578"/>
      <c r="I222" s="167">
        <v>571</v>
      </c>
      <c r="J222" s="166">
        <v>771</v>
      </c>
      <c r="K222" s="140">
        <f>SUM(I222:J222)</f>
        <v>1342</v>
      </c>
      <c r="L222" s="166" t="s">
        <v>491</v>
      </c>
      <c r="M222" s="140" t="s">
        <v>491</v>
      </c>
      <c r="N222" s="194">
        <f>SUM(I222:M222)-K222</f>
        <v>1342</v>
      </c>
      <c r="P222" s="78"/>
      <c r="Q222" s="46" t="s">
        <v>320</v>
      </c>
      <c r="R222" s="47" t="s">
        <v>321</v>
      </c>
      <c r="S222" s="250"/>
      <c r="T222" s="250"/>
      <c r="U222" s="250"/>
      <c r="V222" s="397"/>
      <c r="W222" s="389"/>
      <c r="X222" s="389"/>
      <c r="Y222" s="389"/>
      <c r="Z222" s="389"/>
      <c r="AA222" s="389"/>
      <c r="AB222" s="389"/>
      <c r="AC222" s="389"/>
      <c r="AD222" s="389"/>
      <c r="AE222" s="435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</row>
    <row r="223" spans="1:52" ht="18" customHeight="1" x14ac:dyDescent="0.15">
      <c r="A223" s="117" t="s">
        <v>322</v>
      </c>
      <c r="B223" s="116" t="s">
        <v>323</v>
      </c>
      <c r="C223" s="96">
        <v>346</v>
      </c>
      <c r="D223" s="140" t="s">
        <v>484</v>
      </c>
      <c r="E223" s="157" t="s">
        <v>484</v>
      </c>
      <c r="F223" s="201">
        <v>1745</v>
      </c>
      <c r="G223" s="577" t="s">
        <v>444</v>
      </c>
      <c r="H223" s="578"/>
      <c r="I223" s="167">
        <v>2109</v>
      </c>
      <c r="J223" s="166">
        <v>3324</v>
      </c>
      <c r="K223" s="140">
        <f>SUM(I223:J223)</f>
        <v>5433</v>
      </c>
      <c r="L223" s="166" t="s">
        <v>491</v>
      </c>
      <c r="M223" s="140" t="s">
        <v>491</v>
      </c>
      <c r="N223" s="194">
        <f>SUM(I223:M223)-K223</f>
        <v>5433</v>
      </c>
      <c r="P223" s="78"/>
      <c r="Q223" s="400" t="s">
        <v>322</v>
      </c>
      <c r="R223" s="403" t="s">
        <v>323</v>
      </c>
      <c r="S223" s="250"/>
      <c r="T223" s="250"/>
      <c r="U223" s="250"/>
      <c r="V223" s="397"/>
      <c r="W223" s="389"/>
      <c r="X223" s="389"/>
      <c r="Y223" s="389"/>
      <c r="Z223" s="389"/>
      <c r="AA223" s="389"/>
      <c r="AB223" s="389"/>
      <c r="AC223" s="389"/>
      <c r="AD223" s="389"/>
      <c r="AE223" s="435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</row>
    <row r="224" spans="1:52" ht="18" customHeight="1" thickBot="1" x14ac:dyDescent="0.2">
      <c r="A224" s="41" t="s">
        <v>324</v>
      </c>
      <c r="B224" s="70" t="s">
        <v>325</v>
      </c>
      <c r="C224" s="197">
        <v>346</v>
      </c>
      <c r="D224" s="140" t="s">
        <v>484</v>
      </c>
      <c r="E224" s="157" t="s">
        <v>484</v>
      </c>
      <c r="F224" s="203">
        <v>658</v>
      </c>
      <c r="G224" s="535" t="s">
        <v>444</v>
      </c>
      <c r="H224" s="585"/>
      <c r="I224" s="246">
        <v>501</v>
      </c>
      <c r="J224" s="245">
        <v>1850</v>
      </c>
      <c r="K224" s="244">
        <f>SUM(I224:J224)</f>
        <v>2351</v>
      </c>
      <c r="L224" s="245" t="s">
        <v>491</v>
      </c>
      <c r="M224" s="244" t="s">
        <v>491</v>
      </c>
      <c r="N224" s="194">
        <f>SUM(I224:M224)-K224</f>
        <v>2351</v>
      </c>
      <c r="P224" s="78"/>
      <c r="Q224" s="400" t="s">
        <v>324</v>
      </c>
      <c r="R224" s="403" t="s">
        <v>325</v>
      </c>
      <c r="S224" s="250"/>
      <c r="T224" s="250"/>
      <c r="U224" s="250"/>
      <c r="V224" s="397"/>
      <c r="W224" s="389"/>
      <c r="X224" s="389"/>
      <c r="Y224" s="389"/>
      <c r="Z224" s="389"/>
      <c r="AA224" s="389"/>
      <c r="AB224" s="389"/>
      <c r="AC224" s="389"/>
      <c r="AD224" s="389"/>
      <c r="AE224" s="436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</row>
    <row r="225" spans="1:52" s="82" customFormat="1" ht="18" customHeight="1" thickBot="1" x14ac:dyDescent="0.2">
      <c r="A225" s="530" t="s">
        <v>326</v>
      </c>
      <c r="B225" s="533"/>
      <c r="C225" s="264"/>
      <c r="D225" s="263"/>
      <c r="E225" s="262"/>
      <c r="F225" s="367">
        <f t="shared" ref="F225:N225" si="79">V225</f>
        <v>13167418</v>
      </c>
      <c r="G225" s="365">
        <f t="shared" si="79"/>
        <v>3612918</v>
      </c>
      <c r="H225" s="366">
        <f t="shared" si="79"/>
        <v>262771</v>
      </c>
      <c r="I225" s="365">
        <f t="shared" si="79"/>
        <v>20182278</v>
      </c>
      <c r="J225" s="364">
        <f t="shared" si="79"/>
        <v>12818771</v>
      </c>
      <c r="K225" s="363">
        <f t="shared" si="79"/>
        <v>33685169</v>
      </c>
      <c r="L225" s="364">
        <f t="shared" si="79"/>
        <v>170261</v>
      </c>
      <c r="M225" s="363">
        <f t="shared" si="79"/>
        <v>909612</v>
      </c>
      <c r="N225" s="362">
        <f t="shared" si="79"/>
        <v>34765037</v>
      </c>
      <c r="P225" s="219"/>
      <c r="Q225" s="530" t="s">
        <v>326</v>
      </c>
      <c r="R225" s="533"/>
      <c r="S225" s="392"/>
      <c r="T225" s="392"/>
      <c r="U225" s="392"/>
      <c r="V225" s="495">
        <f t="shared" ref="V225:AD225" si="80">SUM(V18:V224)</f>
        <v>13167418</v>
      </c>
      <c r="W225" s="84">
        <f t="shared" si="80"/>
        <v>3612918</v>
      </c>
      <c r="X225" s="84">
        <f t="shared" si="80"/>
        <v>262771</v>
      </c>
      <c r="Y225" s="84">
        <f t="shared" si="80"/>
        <v>20182278</v>
      </c>
      <c r="Z225" s="84">
        <f t="shared" si="80"/>
        <v>12818771</v>
      </c>
      <c r="AA225" s="84">
        <f t="shared" si="80"/>
        <v>33685169</v>
      </c>
      <c r="AB225" s="84">
        <f t="shared" si="80"/>
        <v>170261</v>
      </c>
      <c r="AC225" s="84">
        <f t="shared" si="80"/>
        <v>909612</v>
      </c>
      <c r="AD225" s="173">
        <f t="shared" si="80"/>
        <v>34765037</v>
      </c>
      <c r="AE225" s="435"/>
      <c r="AF225" s="219"/>
      <c r="AG225" s="219"/>
      <c r="AH225" s="219"/>
      <c r="AI225" s="219"/>
      <c r="AJ225" s="219"/>
      <c r="AK225" s="219"/>
      <c r="AL225" s="219"/>
      <c r="AM225" s="219"/>
      <c r="AN225" s="219"/>
      <c r="AO225" s="219"/>
      <c r="AP225" s="219"/>
      <c r="AQ225" s="219"/>
      <c r="AR225" s="219"/>
      <c r="AS225" s="219"/>
      <c r="AT225" s="219"/>
      <c r="AU225" s="219"/>
      <c r="AV225" s="219"/>
      <c r="AW225" s="219"/>
      <c r="AX225" s="219"/>
      <c r="AY225" s="219"/>
      <c r="AZ225" s="219"/>
    </row>
    <row r="226" spans="1:52" ht="18" customHeight="1" x14ac:dyDescent="0.15">
      <c r="A226" s="507" t="s">
        <v>327</v>
      </c>
      <c r="B226" s="69" t="s">
        <v>328</v>
      </c>
      <c r="C226" s="120"/>
      <c r="D226" s="119"/>
      <c r="E226" s="118"/>
      <c r="F226" s="224">
        <f>SUM(F227:F228)</f>
        <v>50631</v>
      </c>
      <c r="G226" s="177" t="s">
        <v>481</v>
      </c>
      <c r="H226" s="225" t="s">
        <v>481</v>
      </c>
      <c r="I226" s="177">
        <f t="shared" ref="I226:N226" si="81">SUM(I227:I228)</f>
        <v>79865</v>
      </c>
      <c r="J226" s="221">
        <f t="shared" si="81"/>
        <v>67076</v>
      </c>
      <c r="K226" s="103">
        <f t="shared" si="81"/>
        <v>146941</v>
      </c>
      <c r="L226" s="221">
        <f t="shared" si="81"/>
        <v>3771</v>
      </c>
      <c r="M226" s="103">
        <f t="shared" si="81"/>
        <v>10376</v>
      </c>
      <c r="N226" s="176">
        <f t="shared" si="81"/>
        <v>161088</v>
      </c>
      <c r="P226" s="78"/>
      <c r="Q226" s="71" t="s">
        <v>327</v>
      </c>
      <c r="R226" s="69" t="s">
        <v>328</v>
      </c>
      <c r="S226" s="232"/>
      <c r="T226" s="232"/>
      <c r="U226" s="232"/>
      <c r="V226" s="482">
        <f t="shared" ref="V226:AD226" si="82">F226</f>
        <v>50631</v>
      </c>
      <c r="W226" s="464" t="str">
        <f t="shared" si="82"/>
        <v>－</v>
      </c>
      <c r="X226" s="464" t="str">
        <f t="shared" si="82"/>
        <v>－</v>
      </c>
      <c r="Y226" s="464">
        <f t="shared" si="82"/>
        <v>79865</v>
      </c>
      <c r="Z226" s="464">
        <f t="shared" si="82"/>
        <v>67076</v>
      </c>
      <c r="AA226" s="464">
        <f t="shared" si="82"/>
        <v>146941</v>
      </c>
      <c r="AB226" s="464">
        <f t="shared" si="82"/>
        <v>3771</v>
      </c>
      <c r="AC226" s="464">
        <f t="shared" si="82"/>
        <v>10376</v>
      </c>
      <c r="AD226" s="464">
        <f t="shared" si="82"/>
        <v>161088</v>
      </c>
      <c r="AE226" s="435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</row>
    <row r="227" spans="1:52" ht="18" customHeight="1" x14ac:dyDescent="0.15">
      <c r="A227" s="72" t="s">
        <v>329</v>
      </c>
      <c r="B227" s="23" t="s">
        <v>330</v>
      </c>
      <c r="C227" s="96">
        <v>292</v>
      </c>
      <c r="D227" s="93">
        <v>0</v>
      </c>
      <c r="E227" s="92">
        <v>0</v>
      </c>
      <c r="F227" s="201">
        <v>47426</v>
      </c>
      <c r="G227" s="167">
        <v>1363</v>
      </c>
      <c r="H227" s="157">
        <v>840</v>
      </c>
      <c r="I227" s="167">
        <v>74276</v>
      </c>
      <c r="J227" s="166">
        <v>64172</v>
      </c>
      <c r="K227" s="140">
        <f>+I227+J227</f>
        <v>138448</v>
      </c>
      <c r="L227" s="166">
        <v>3771</v>
      </c>
      <c r="M227" s="140">
        <v>10375</v>
      </c>
      <c r="N227" s="194">
        <f>SUM(I227:M227)-K227</f>
        <v>152594</v>
      </c>
      <c r="P227" s="78"/>
      <c r="Q227" s="72" t="s">
        <v>329</v>
      </c>
      <c r="R227" s="23" t="s">
        <v>330</v>
      </c>
      <c r="S227" s="250"/>
      <c r="T227" s="250"/>
      <c r="U227" s="250"/>
      <c r="V227" s="397"/>
      <c r="W227" s="389"/>
      <c r="X227" s="389"/>
      <c r="Y227" s="389"/>
      <c r="Z227" s="389"/>
      <c r="AA227" s="389"/>
      <c r="AB227" s="389"/>
      <c r="AC227" s="389"/>
      <c r="AD227" s="389"/>
      <c r="AE227" s="435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</row>
    <row r="228" spans="1:52" ht="18" customHeight="1" x14ac:dyDescent="0.15">
      <c r="A228" s="72" t="s">
        <v>331</v>
      </c>
      <c r="B228" s="23" t="s">
        <v>332</v>
      </c>
      <c r="C228" s="134">
        <v>290</v>
      </c>
      <c r="D228" s="133">
        <v>0</v>
      </c>
      <c r="E228" s="132">
        <v>0</v>
      </c>
      <c r="F228" s="158">
        <v>3205</v>
      </c>
      <c r="G228" s="191" t="s">
        <v>484</v>
      </c>
      <c r="H228" s="261" t="s">
        <v>484</v>
      </c>
      <c r="I228" s="191">
        <v>5589</v>
      </c>
      <c r="J228" s="260">
        <v>2904</v>
      </c>
      <c r="K228" s="259">
        <f>+I228+J228</f>
        <v>8493</v>
      </c>
      <c r="L228" s="166" t="s">
        <v>491</v>
      </c>
      <c r="M228" s="259">
        <v>1</v>
      </c>
      <c r="N228" s="194">
        <f>SUM(I228:M228)-K228</f>
        <v>8494</v>
      </c>
      <c r="P228" s="78"/>
      <c r="Q228" s="72" t="s">
        <v>331</v>
      </c>
      <c r="R228" s="23" t="s">
        <v>332</v>
      </c>
      <c r="S228" s="250"/>
      <c r="T228" s="250"/>
      <c r="U228" s="250"/>
      <c r="V228" s="397"/>
      <c r="W228" s="389"/>
      <c r="X228" s="389"/>
      <c r="Y228" s="389"/>
      <c r="Z228" s="389"/>
      <c r="AA228" s="389"/>
      <c r="AB228" s="389"/>
      <c r="AC228" s="389"/>
      <c r="AD228" s="389"/>
      <c r="AE228" s="435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</row>
    <row r="229" spans="1:52" ht="18" customHeight="1" x14ac:dyDescent="0.15">
      <c r="A229" s="45" t="s">
        <v>333</v>
      </c>
      <c r="B229" s="38" t="s">
        <v>334</v>
      </c>
      <c r="C229" s="120"/>
      <c r="D229" s="119"/>
      <c r="E229" s="118"/>
      <c r="F229" s="224" t="s">
        <v>492</v>
      </c>
      <c r="G229" s="177" t="s">
        <v>481</v>
      </c>
      <c r="H229" s="225" t="s">
        <v>481</v>
      </c>
      <c r="I229" s="177">
        <f>SUM(I230:I231)</f>
        <v>19518</v>
      </c>
      <c r="J229" s="221">
        <f>SUM(J230:J231)</f>
        <v>10313</v>
      </c>
      <c r="K229" s="103">
        <f>SUM(K230:K231)</f>
        <v>29831</v>
      </c>
      <c r="L229" s="221" t="s">
        <v>490</v>
      </c>
      <c r="M229" s="103">
        <f>SUM(M230:M231)</f>
        <v>6728</v>
      </c>
      <c r="N229" s="176">
        <f>SUM(N230:N231)</f>
        <v>36559</v>
      </c>
      <c r="P229" s="78"/>
      <c r="Q229" s="60" t="s">
        <v>333</v>
      </c>
      <c r="R229" s="411" t="s">
        <v>334</v>
      </c>
      <c r="S229" s="232"/>
      <c r="T229" s="232"/>
      <c r="U229" s="232"/>
      <c r="V229" s="482" t="str">
        <f t="shared" ref="V229:AD229" si="83">F229</f>
        <v>－</v>
      </c>
      <c r="W229" s="464" t="str">
        <f t="shared" si="83"/>
        <v>－</v>
      </c>
      <c r="X229" s="464" t="str">
        <f t="shared" si="83"/>
        <v>－</v>
      </c>
      <c r="Y229" s="464">
        <f t="shared" si="83"/>
        <v>19518</v>
      </c>
      <c r="Z229" s="464">
        <f t="shared" si="83"/>
        <v>10313</v>
      </c>
      <c r="AA229" s="464">
        <f t="shared" si="83"/>
        <v>29831</v>
      </c>
      <c r="AB229" s="464" t="str">
        <f t="shared" si="83"/>
        <v>／</v>
      </c>
      <c r="AC229" s="464">
        <f t="shared" si="83"/>
        <v>6728</v>
      </c>
      <c r="AD229" s="464">
        <f t="shared" si="83"/>
        <v>36559</v>
      </c>
      <c r="AE229" s="435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</row>
    <row r="230" spans="1:52" ht="18" customHeight="1" x14ac:dyDescent="0.15">
      <c r="A230" s="41" t="s">
        <v>335</v>
      </c>
      <c r="B230" s="20" t="s">
        <v>336</v>
      </c>
      <c r="C230" s="96">
        <v>291</v>
      </c>
      <c r="D230" s="64">
        <v>0</v>
      </c>
      <c r="E230" s="92">
        <v>0</v>
      </c>
      <c r="F230" s="224" t="s">
        <v>484</v>
      </c>
      <c r="G230" s="167">
        <v>5410</v>
      </c>
      <c r="H230" s="157">
        <v>207</v>
      </c>
      <c r="I230" s="167">
        <v>18559</v>
      </c>
      <c r="J230" s="166">
        <v>10154</v>
      </c>
      <c r="K230" s="140">
        <v>28713</v>
      </c>
      <c r="L230" s="166" t="s">
        <v>490</v>
      </c>
      <c r="M230" s="140">
        <v>6706</v>
      </c>
      <c r="N230" s="194">
        <f>SUM(I230:M230)-K230</f>
        <v>35419</v>
      </c>
      <c r="P230" s="78"/>
      <c r="Q230" s="46" t="s">
        <v>335</v>
      </c>
      <c r="R230" s="47" t="s">
        <v>336</v>
      </c>
      <c r="S230" s="250"/>
      <c r="T230" s="250"/>
      <c r="U230" s="250"/>
      <c r="V230" s="397"/>
      <c r="W230" s="389"/>
      <c r="X230" s="389"/>
      <c r="Y230" s="389"/>
      <c r="Z230" s="389"/>
      <c r="AA230" s="389"/>
      <c r="AB230" s="389"/>
      <c r="AC230" s="389"/>
      <c r="AD230" s="389"/>
      <c r="AE230" s="435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</row>
    <row r="231" spans="1:52" ht="18" customHeight="1" x14ac:dyDescent="0.15">
      <c r="A231" s="41" t="s">
        <v>337</v>
      </c>
      <c r="B231" s="20" t="s">
        <v>422</v>
      </c>
      <c r="C231" s="134">
        <v>234</v>
      </c>
      <c r="D231" s="64">
        <v>0</v>
      </c>
      <c r="E231" s="132">
        <v>0</v>
      </c>
      <c r="F231" s="224" t="s">
        <v>484</v>
      </c>
      <c r="G231" s="191" t="s">
        <v>18</v>
      </c>
      <c r="H231" s="261" t="s">
        <v>18</v>
      </c>
      <c r="I231" s="191">
        <v>959</v>
      </c>
      <c r="J231" s="260">
        <v>159</v>
      </c>
      <c r="K231" s="259">
        <v>1118</v>
      </c>
      <c r="L231" s="166" t="s">
        <v>490</v>
      </c>
      <c r="M231" s="259">
        <v>22</v>
      </c>
      <c r="N231" s="194">
        <f>SUM(I231:M231)-K231</f>
        <v>1140</v>
      </c>
      <c r="P231" s="78"/>
      <c r="Q231" s="46" t="s">
        <v>337</v>
      </c>
      <c r="R231" s="47" t="s">
        <v>422</v>
      </c>
      <c r="S231" s="250"/>
      <c r="T231" s="250"/>
      <c r="U231" s="250"/>
      <c r="V231" s="397"/>
      <c r="W231" s="389"/>
      <c r="X231" s="389"/>
      <c r="Y231" s="389"/>
      <c r="Z231" s="389"/>
      <c r="AA231" s="389"/>
      <c r="AB231" s="389"/>
      <c r="AC231" s="389"/>
      <c r="AD231" s="389"/>
      <c r="AE231" s="456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</row>
    <row r="232" spans="1:52" s="81" customFormat="1" ht="18" customHeight="1" x14ac:dyDescent="0.15">
      <c r="A232" s="45" t="s">
        <v>338</v>
      </c>
      <c r="B232" s="38" t="s">
        <v>339</v>
      </c>
      <c r="C232" s="89">
        <v>291</v>
      </c>
      <c r="D232" s="63">
        <v>0</v>
      </c>
      <c r="E232" s="87">
        <v>0</v>
      </c>
      <c r="F232" s="224">
        <v>73452</v>
      </c>
      <c r="G232" s="177">
        <v>34765</v>
      </c>
      <c r="H232" s="225">
        <v>1270</v>
      </c>
      <c r="I232" s="177">
        <v>124896</v>
      </c>
      <c r="J232" s="221">
        <v>38713</v>
      </c>
      <c r="K232" s="103">
        <f>+I232+J232</f>
        <v>163609</v>
      </c>
      <c r="L232" s="221">
        <v>726</v>
      </c>
      <c r="M232" s="103">
        <v>19114</v>
      </c>
      <c r="N232" s="176">
        <f>+I232+J232+L232+M232</f>
        <v>183449</v>
      </c>
      <c r="P232" s="220"/>
      <c r="Q232" s="60" t="s">
        <v>338</v>
      </c>
      <c r="R232" s="411" t="s">
        <v>339</v>
      </c>
      <c r="S232" s="232"/>
      <c r="T232" s="232"/>
      <c r="U232" s="232"/>
      <c r="V232" s="482">
        <f t="shared" ref="V232:AD234" si="84">F232</f>
        <v>73452</v>
      </c>
      <c r="W232" s="464">
        <f t="shared" si="84"/>
        <v>34765</v>
      </c>
      <c r="X232" s="464">
        <f t="shared" si="84"/>
        <v>1270</v>
      </c>
      <c r="Y232" s="464">
        <f t="shared" si="84"/>
        <v>124896</v>
      </c>
      <c r="Z232" s="464">
        <f t="shared" si="84"/>
        <v>38713</v>
      </c>
      <c r="AA232" s="464">
        <f t="shared" si="84"/>
        <v>163609</v>
      </c>
      <c r="AB232" s="464">
        <f t="shared" si="84"/>
        <v>726</v>
      </c>
      <c r="AC232" s="464">
        <f t="shared" si="84"/>
        <v>19114</v>
      </c>
      <c r="AD232" s="464">
        <f t="shared" si="84"/>
        <v>183449</v>
      </c>
      <c r="AE232" s="448"/>
      <c r="AF232" s="220"/>
      <c r="AG232" s="220"/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</row>
    <row r="233" spans="1:52" s="4" customFormat="1" ht="18" customHeight="1" x14ac:dyDescent="0.15">
      <c r="A233" s="45" t="s">
        <v>340</v>
      </c>
      <c r="B233" s="38" t="s">
        <v>341</v>
      </c>
      <c r="C233" s="256">
        <v>295</v>
      </c>
      <c r="D233" s="254">
        <v>0</v>
      </c>
      <c r="E233" s="257">
        <v>0</v>
      </c>
      <c r="F233" s="258">
        <v>12376</v>
      </c>
      <c r="G233" s="256">
        <v>11604</v>
      </c>
      <c r="H233" s="257">
        <v>519</v>
      </c>
      <c r="I233" s="256">
        <v>20414</v>
      </c>
      <c r="J233" s="255">
        <v>21995</v>
      </c>
      <c r="K233" s="254">
        <f>+I233+J233</f>
        <v>42409</v>
      </c>
      <c r="L233" s="221" t="s">
        <v>490</v>
      </c>
      <c r="M233" s="254">
        <v>1107</v>
      </c>
      <c r="N233" s="176">
        <f t="shared" ref="N233:N239" si="85">SUM(I233:M233)-K233</f>
        <v>43516</v>
      </c>
      <c r="P233" s="232"/>
      <c r="Q233" s="60" t="s">
        <v>340</v>
      </c>
      <c r="R233" s="411" t="s">
        <v>341</v>
      </c>
      <c r="S233" s="232"/>
      <c r="T233" s="232"/>
      <c r="U233" s="232"/>
      <c r="V233" s="482">
        <f t="shared" si="84"/>
        <v>12376</v>
      </c>
      <c r="W233" s="464">
        <f t="shared" si="84"/>
        <v>11604</v>
      </c>
      <c r="X233" s="464">
        <f t="shared" si="84"/>
        <v>519</v>
      </c>
      <c r="Y233" s="464">
        <f t="shared" si="84"/>
        <v>20414</v>
      </c>
      <c r="Z233" s="464">
        <f t="shared" si="84"/>
        <v>21995</v>
      </c>
      <c r="AA233" s="464">
        <f t="shared" si="84"/>
        <v>42409</v>
      </c>
      <c r="AB233" s="464" t="str">
        <f t="shared" si="84"/>
        <v>／</v>
      </c>
      <c r="AC233" s="464">
        <f t="shared" si="84"/>
        <v>1107</v>
      </c>
      <c r="AD233" s="464">
        <f t="shared" si="84"/>
        <v>43516</v>
      </c>
      <c r="AE233" s="439"/>
      <c r="AF233" s="232"/>
      <c r="AG233" s="232"/>
      <c r="AH233" s="232"/>
      <c r="AI233" s="232"/>
      <c r="AJ233" s="232"/>
      <c r="AK233" s="232"/>
      <c r="AL233" s="232"/>
      <c r="AM233" s="232"/>
      <c r="AN233" s="232"/>
      <c r="AO233" s="232"/>
      <c r="AP233" s="232"/>
      <c r="AQ233" s="232"/>
      <c r="AR233" s="232"/>
      <c r="AS233" s="232"/>
      <c r="AT233" s="232"/>
      <c r="AU233" s="232"/>
      <c r="AV233" s="232"/>
      <c r="AW233" s="232"/>
      <c r="AX233" s="232"/>
      <c r="AY233" s="232"/>
      <c r="AZ233" s="232"/>
    </row>
    <row r="234" spans="1:52" s="14" customFormat="1" ht="18" customHeight="1" x14ac:dyDescent="0.15">
      <c r="A234" s="45" t="s">
        <v>342</v>
      </c>
      <c r="B234" s="38" t="s">
        <v>343</v>
      </c>
      <c r="C234" s="253"/>
      <c r="D234" s="252"/>
      <c r="E234" s="251"/>
      <c r="F234" s="224" t="s">
        <v>492</v>
      </c>
      <c r="G234" s="229">
        <f>SUM(G235:G237)</f>
        <v>3127</v>
      </c>
      <c r="H234" s="231">
        <f>SUM(H235:H237)</f>
        <v>164</v>
      </c>
      <c r="I234" s="229">
        <f>SUM(I235:I237)</f>
        <v>5074</v>
      </c>
      <c r="J234" s="228">
        <f>SUM(J235:J237)</f>
        <v>7417</v>
      </c>
      <c r="K234" s="227">
        <f>SUM(K235:K237)</f>
        <v>12491</v>
      </c>
      <c r="L234" s="228" t="s">
        <v>490</v>
      </c>
      <c r="M234" s="227">
        <f>SUM(M235:M237)</f>
        <v>1207</v>
      </c>
      <c r="N234" s="176">
        <f t="shared" si="85"/>
        <v>13698</v>
      </c>
      <c r="P234" s="235"/>
      <c r="Q234" s="60" t="s">
        <v>342</v>
      </c>
      <c r="R234" s="411" t="s">
        <v>343</v>
      </c>
      <c r="S234" s="232"/>
      <c r="T234" s="232"/>
      <c r="U234" s="232"/>
      <c r="V234" s="482" t="str">
        <f t="shared" si="84"/>
        <v>－</v>
      </c>
      <c r="W234" s="464">
        <f t="shared" si="84"/>
        <v>3127</v>
      </c>
      <c r="X234" s="464">
        <f t="shared" si="84"/>
        <v>164</v>
      </c>
      <c r="Y234" s="464">
        <f t="shared" si="84"/>
        <v>5074</v>
      </c>
      <c r="Z234" s="464">
        <f t="shared" si="84"/>
        <v>7417</v>
      </c>
      <c r="AA234" s="464">
        <f t="shared" si="84"/>
        <v>12491</v>
      </c>
      <c r="AB234" s="464" t="str">
        <f t="shared" si="84"/>
        <v>／</v>
      </c>
      <c r="AC234" s="464">
        <f t="shared" si="84"/>
        <v>1207</v>
      </c>
      <c r="AD234" s="464">
        <f t="shared" si="84"/>
        <v>13698</v>
      </c>
      <c r="AE234" s="434"/>
      <c r="AF234" s="235"/>
      <c r="AG234" s="235"/>
      <c r="AH234" s="235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5"/>
      <c r="AU234" s="235"/>
      <c r="AV234" s="235"/>
      <c r="AW234" s="235"/>
      <c r="AX234" s="235"/>
      <c r="AY234" s="235"/>
      <c r="AZ234" s="235"/>
    </row>
    <row r="235" spans="1:52" s="3" customFormat="1" ht="18" customHeight="1" x14ac:dyDescent="0.15">
      <c r="A235" s="41" t="s">
        <v>344</v>
      </c>
      <c r="B235" s="20" t="s">
        <v>311</v>
      </c>
      <c r="C235" s="102">
        <v>349</v>
      </c>
      <c r="D235" s="64">
        <v>0</v>
      </c>
      <c r="E235" s="100">
        <v>0</v>
      </c>
      <c r="F235" s="224" t="s">
        <v>492</v>
      </c>
      <c r="G235" s="102">
        <v>2215</v>
      </c>
      <c r="H235" s="157">
        <v>119</v>
      </c>
      <c r="I235" s="102">
        <v>3458</v>
      </c>
      <c r="J235" s="101">
        <v>5285</v>
      </c>
      <c r="K235" s="64">
        <v>8743</v>
      </c>
      <c r="L235" s="166" t="s">
        <v>491</v>
      </c>
      <c r="M235" s="64">
        <v>633</v>
      </c>
      <c r="N235" s="194">
        <f t="shared" si="85"/>
        <v>9376</v>
      </c>
      <c r="P235" s="250"/>
      <c r="Q235" s="46" t="s">
        <v>344</v>
      </c>
      <c r="R235" s="47" t="s">
        <v>311</v>
      </c>
      <c r="S235" s="250"/>
      <c r="T235" s="250"/>
      <c r="U235" s="250"/>
      <c r="V235" s="395"/>
      <c r="W235" s="396"/>
      <c r="X235" s="396"/>
      <c r="Y235" s="396"/>
      <c r="Z235" s="396"/>
      <c r="AA235" s="396"/>
      <c r="AB235" s="396"/>
      <c r="AC235" s="396"/>
      <c r="AD235" s="396"/>
      <c r="AE235" s="434"/>
      <c r="AF235" s="250"/>
      <c r="AG235" s="250"/>
      <c r="AH235" s="250"/>
      <c r="AI235" s="250"/>
      <c r="AJ235" s="250"/>
      <c r="AK235" s="250"/>
      <c r="AL235" s="250"/>
      <c r="AM235" s="250"/>
      <c r="AN235" s="250"/>
      <c r="AO235" s="250"/>
      <c r="AP235" s="250"/>
      <c r="AQ235" s="250"/>
      <c r="AR235" s="250"/>
      <c r="AS235" s="250"/>
      <c r="AT235" s="250"/>
      <c r="AU235" s="250"/>
      <c r="AV235" s="250"/>
      <c r="AW235" s="250"/>
      <c r="AX235" s="250"/>
      <c r="AY235" s="250"/>
      <c r="AZ235" s="250"/>
    </row>
    <row r="236" spans="1:52" s="3" customFormat="1" ht="18" customHeight="1" x14ac:dyDescent="0.15">
      <c r="A236" s="41" t="s">
        <v>345</v>
      </c>
      <c r="B236" s="20" t="s">
        <v>346</v>
      </c>
      <c r="C236" s="102">
        <v>291</v>
      </c>
      <c r="D236" s="64">
        <v>0</v>
      </c>
      <c r="E236" s="100">
        <v>0</v>
      </c>
      <c r="F236" s="224" t="s">
        <v>492</v>
      </c>
      <c r="G236" s="167">
        <v>490</v>
      </c>
      <c r="H236" s="157">
        <v>28</v>
      </c>
      <c r="I236" s="102">
        <v>449</v>
      </c>
      <c r="J236" s="101">
        <v>719</v>
      </c>
      <c r="K236" s="64">
        <v>1168</v>
      </c>
      <c r="L236" s="166" t="s">
        <v>491</v>
      </c>
      <c r="M236" s="64">
        <v>323</v>
      </c>
      <c r="N236" s="194">
        <f t="shared" si="85"/>
        <v>1491</v>
      </c>
      <c r="P236" s="250"/>
      <c r="Q236" s="46" t="s">
        <v>345</v>
      </c>
      <c r="R236" s="47" t="s">
        <v>346</v>
      </c>
      <c r="S236" s="250"/>
      <c r="T236" s="250"/>
      <c r="U236" s="250"/>
      <c r="V236" s="395"/>
      <c r="W236" s="396"/>
      <c r="X236" s="396"/>
      <c r="Y236" s="396"/>
      <c r="Z236" s="396"/>
      <c r="AA236" s="396"/>
      <c r="AB236" s="396"/>
      <c r="AC236" s="396"/>
      <c r="AD236" s="396"/>
      <c r="AE236" s="456"/>
      <c r="AF236" s="250"/>
      <c r="AG236" s="250"/>
      <c r="AH236" s="250"/>
      <c r="AI236" s="250"/>
      <c r="AJ236" s="250"/>
      <c r="AK236" s="250"/>
      <c r="AL236" s="250"/>
      <c r="AM236" s="250"/>
      <c r="AN236" s="250"/>
      <c r="AO236" s="250"/>
      <c r="AP236" s="250"/>
      <c r="AQ236" s="250"/>
      <c r="AR236" s="250"/>
      <c r="AS236" s="250"/>
      <c r="AT236" s="250"/>
      <c r="AU236" s="250"/>
      <c r="AV236" s="250"/>
      <c r="AW236" s="250"/>
      <c r="AX236" s="250"/>
      <c r="AY236" s="250"/>
      <c r="AZ236" s="250"/>
    </row>
    <row r="237" spans="1:52" s="81" customFormat="1" ht="18" customHeight="1" x14ac:dyDescent="0.15">
      <c r="A237" s="41" t="s">
        <v>347</v>
      </c>
      <c r="B237" s="20" t="s">
        <v>348</v>
      </c>
      <c r="C237" s="102">
        <v>300</v>
      </c>
      <c r="D237" s="64">
        <v>0</v>
      </c>
      <c r="E237" s="100">
        <v>0</v>
      </c>
      <c r="F237" s="224" t="s">
        <v>492</v>
      </c>
      <c r="G237" s="102">
        <v>422</v>
      </c>
      <c r="H237" s="100">
        <v>17</v>
      </c>
      <c r="I237" s="102">
        <v>1167</v>
      </c>
      <c r="J237" s="101">
        <v>1413</v>
      </c>
      <c r="K237" s="64">
        <v>2580</v>
      </c>
      <c r="L237" s="166" t="s">
        <v>491</v>
      </c>
      <c r="M237" s="64">
        <v>251</v>
      </c>
      <c r="N237" s="194">
        <f t="shared" si="85"/>
        <v>2831</v>
      </c>
      <c r="P237" s="220"/>
      <c r="Q237" s="46" t="s">
        <v>347</v>
      </c>
      <c r="R237" s="47" t="s">
        <v>348</v>
      </c>
      <c r="S237" s="250"/>
      <c r="T237" s="250"/>
      <c r="U237" s="250"/>
      <c r="V237" s="496"/>
      <c r="W237" s="475"/>
      <c r="X237" s="475"/>
      <c r="Y237" s="475"/>
      <c r="Z237" s="475"/>
      <c r="AA237" s="475"/>
      <c r="AB237" s="475"/>
      <c r="AC237" s="475"/>
      <c r="AD237" s="475"/>
      <c r="AE237" s="448"/>
      <c r="AF237" s="220"/>
      <c r="AG237" s="220"/>
      <c r="AH237" s="220"/>
      <c r="AI237" s="220"/>
      <c r="AJ237" s="220"/>
      <c r="AK237" s="220"/>
      <c r="AL237" s="220"/>
      <c r="AM237" s="220"/>
      <c r="AN237" s="220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</row>
    <row r="238" spans="1:52" s="4" customFormat="1" ht="18" customHeight="1" x14ac:dyDescent="0.15">
      <c r="A238" s="45" t="s">
        <v>349</v>
      </c>
      <c r="B238" s="38" t="s">
        <v>350</v>
      </c>
      <c r="C238" s="177">
        <v>328</v>
      </c>
      <c r="D238" s="103">
        <v>0</v>
      </c>
      <c r="E238" s="225">
        <v>0</v>
      </c>
      <c r="F238" s="224">
        <v>48214</v>
      </c>
      <c r="G238" s="177">
        <v>21590</v>
      </c>
      <c r="H238" s="225">
        <v>1970</v>
      </c>
      <c r="I238" s="177">
        <v>56202</v>
      </c>
      <c r="J238" s="221">
        <v>44077</v>
      </c>
      <c r="K238" s="103">
        <f>+I238+J238</f>
        <v>100279</v>
      </c>
      <c r="L238" s="221" t="s">
        <v>491</v>
      </c>
      <c r="M238" s="103">
        <v>7449</v>
      </c>
      <c r="N238" s="176">
        <f t="shared" si="85"/>
        <v>107728</v>
      </c>
      <c r="P238" s="232"/>
      <c r="Q238" s="60" t="s">
        <v>349</v>
      </c>
      <c r="R238" s="411" t="s">
        <v>350</v>
      </c>
      <c r="S238" s="232"/>
      <c r="T238" s="232"/>
      <c r="U238" s="232"/>
      <c r="V238" s="482">
        <f t="shared" ref="V238:AD240" si="86">F238</f>
        <v>48214</v>
      </c>
      <c r="W238" s="464">
        <f t="shared" si="86"/>
        <v>21590</v>
      </c>
      <c r="X238" s="464">
        <f t="shared" si="86"/>
        <v>1970</v>
      </c>
      <c r="Y238" s="464">
        <f t="shared" si="86"/>
        <v>56202</v>
      </c>
      <c r="Z238" s="464">
        <f t="shared" si="86"/>
        <v>44077</v>
      </c>
      <c r="AA238" s="464">
        <f t="shared" si="86"/>
        <v>100279</v>
      </c>
      <c r="AB238" s="464" t="str">
        <f t="shared" si="86"/>
        <v>／</v>
      </c>
      <c r="AC238" s="464">
        <f t="shared" si="86"/>
        <v>7449</v>
      </c>
      <c r="AD238" s="464">
        <f t="shared" si="86"/>
        <v>107728</v>
      </c>
      <c r="AE238" s="448"/>
      <c r="AF238" s="232"/>
      <c r="AG238" s="232"/>
      <c r="AH238" s="232"/>
      <c r="AI238" s="232"/>
      <c r="AJ238" s="232"/>
      <c r="AK238" s="232"/>
      <c r="AL238" s="232"/>
      <c r="AM238" s="232"/>
      <c r="AN238" s="232"/>
      <c r="AO238" s="232"/>
      <c r="AP238" s="232"/>
      <c r="AQ238" s="232"/>
      <c r="AR238" s="232"/>
      <c r="AS238" s="232"/>
      <c r="AT238" s="232"/>
      <c r="AU238" s="232"/>
      <c r="AV238" s="232"/>
      <c r="AW238" s="232"/>
      <c r="AX238" s="232"/>
      <c r="AY238" s="232"/>
      <c r="AZ238" s="232"/>
    </row>
    <row r="239" spans="1:52" s="4" customFormat="1" ht="18" customHeight="1" x14ac:dyDescent="0.15">
      <c r="A239" s="45" t="s">
        <v>351</v>
      </c>
      <c r="B239" s="38" t="s">
        <v>352</v>
      </c>
      <c r="C239" s="229">
        <v>282</v>
      </c>
      <c r="D239" s="227">
        <v>0</v>
      </c>
      <c r="E239" s="231">
        <v>6</v>
      </c>
      <c r="F239" s="230">
        <v>20421</v>
      </c>
      <c r="G239" s="229">
        <v>18267</v>
      </c>
      <c r="H239" s="231">
        <v>960</v>
      </c>
      <c r="I239" s="229">
        <v>32546</v>
      </c>
      <c r="J239" s="228">
        <v>26705</v>
      </c>
      <c r="K239" s="227">
        <f>+I239+J239</f>
        <v>59251</v>
      </c>
      <c r="L239" s="228" t="s">
        <v>490</v>
      </c>
      <c r="M239" s="227">
        <v>27579</v>
      </c>
      <c r="N239" s="176">
        <f t="shared" si="85"/>
        <v>86830</v>
      </c>
      <c r="P239" s="232"/>
      <c r="Q239" s="60" t="s">
        <v>351</v>
      </c>
      <c r="R239" s="411" t="s">
        <v>352</v>
      </c>
      <c r="S239" s="232"/>
      <c r="T239" s="232"/>
      <c r="U239" s="232"/>
      <c r="V239" s="482">
        <f t="shared" si="86"/>
        <v>20421</v>
      </c>
      <c r="W239" s="464">
        <f t="shared" si="86"/>
        <v>18267</v>
      </c>
      <c r="X239" s="464">
        <f t="shared" si="86"/>
        <v>960</v>
      </c>
      <c r="Y239" s="464">
        <f t="shared" si="86"/>
        <v>32546</v>
      </c>
      <c r="Z239" s="464">
        <f t="shared" si="86"/>
        <v>26705</v>
      </c>
      <c r="AA239" s="464">
        <f t="shared" si="86"/>
        <v>59251</v>
      </c>
      <c r="AB239" s="464" t="str">
        <f t="shared" si="86"/>
        <v>／</v>
      </c>
      <c r="AC239" s="464">
        <f t="shared" si="86"/>
        <v>27579</v>
      </c>
      <c r="AD239" s="464">
        <f t="shared" si="86"/>
        <v>86830</v>
      </c>
      <c r="AE239" s="441"/>
      <c r="AF239" s="232"/>
      <c r="AG239" s="232"/>
      <c r="AH239" s="232"/>
      <c r="AI239" s="232"/>
      <c r="AJ239" s="232"/>
      <c r="AK239" s="232"/>
      <c r="AL239" s="232"/>
      <c r="AM239" s="232"/>
      <c r="AN239" s="232"/>
      <c r="AO239" s="232"/>
      <c r="AP239" s="232"/>
      <c r="AQ239" s="232"/>
      <c r="AR239" s="232"/>
      <c r="AS239" s="232"/>
      <c r="AT239" s="232"/>
      <c r="AU239" s="232"/>
      <c r="AV239" s="232"/>
      <c r="AW239" s="232"/>
      <c r="AX239" s="232"/>
      <c r="AY239" s="232"/>
      <c r="AZ239" s="232"/>
    </row>
    <row r="240" spans="1:52" s="80" customFormat="1" ht="18" customHeight="1" x14ac:dyDescent="0.15">
      <c r="A240" s="504" t="s">
        <v>353</v>
      </c>
      <c r="B240" s="36" t="s">
        <v>354</v>
      </c>
      <c r="C240" s="238"/>
      <c r="D240" s="237"/>
      <c r="E240" s="236"/>
      <c r="F240" s="249" t="s">
        <v>481</v>
      </c>
      <c r="G240" s="238" t="s">
        <v>481</v>
      </c>
      <c r="H240" s="236" t="s">
        <v>481</v>
      </c>
      <c r="I240" s="238">
        <f>SUM(I241:I246)</f>
        <v>132022</v>
      </c>
      <c r="J240" s="248">
        <f>SUM(J241:J246)</f>
        <v>78953</v>
      </c>
      <c r="K240" s="237">
        <f>SUM(K241:K246)</f>
        <v>210975</v>
      </c>
      <c r="L240" s="248" t="s">
        <v>490</v>
      </c>
      <c r="M240" s="237">
        <f>SUM(M241:M246)</f>
        <v>4367</v>
      </c>
      <c r="N240" s="247">
        <f>SUM(N241:N246)</f>
        <v>215342</v>
      </c>
      <c r="P240" s="233"/>
      <c r="Q240" s="414" t="s">
        <v>353</v>
      </c>
      <c r="R240" s="408" t="s">
        <v>354</v>
      </c>
      <c r="S240" s="235"/>
      <c r="T240" s="235"/>
      <c r="U240" s="235"/>
      <c r="V240" s="482" t="str">
        <f t="shared" si="86"/>
        <v>－</v>
      </c>
      <c r="W240" s="464" t="str">
        <f t="shared" si="86"/>
        <v>－</v>
      </c>
      <c r="X240" s="464" t="str">
        <f t="shared" si="86"/>
        <v>－</v>
      </c>
      <c r="Y240" s="464">
        <f t="shared" si="86"/>
        <v>132022</v>
      </c>
      <c r="Z240" s="464">
        <f t="shared" si="86"/>
        <v>78953</v>
      </c>
      <c r="AA240" s="464">
        <f t="shared" si="86"/>
        <v>210975</v>
      </c>
      <c r="AB240" s="464" t="str">
        <f t="shared" si="86"/>
        <v>／</v>
      </c>
      <c r="AC240" s="464">
        <f t="shared" si="86"/>
        <v>4367</v>
      </c>
      <c r="AD240" s="464">
        <f t="shared" si="86"/>
        <v>215342</v>
      </c>
      <c r="AE240" s="435"/>
      <c r="AF240" s="233"/>
      <c r="AG240" s="233"/>
      <c r="AH240" s="233"/>
      <c r="AI240" s="233"/>
      <c r="AJ240" s="233"/>
      <c r="AK240" s="233"/>
      <c r="AL240" s="233"/>
      <c r="AM240" s="233"/>
      <c r="AN240" s="233"/>
      <c r="AO240" s="233"/>
      <c r="AP240" s="233"/>
      <c r="AQ240" s="233"/>
      <c r="AR240" s="233"/>
      <c r="AS240" s="233"/>
      <c r="AT240" s="233"/>
      <c r="AU240" s="233"/>
      <c r="AV240" s="233"/>
      <c r="AW240" s="233"/>
      <c r="AX240" s="233"/>
      <c r="AY240" s="233"/>
      <c r="AZ240" s="233"/>
    </row>
    <row r="241" spans="1:52" ht="18" customHeight="1" x14ac:dyDescent="0.15">
      <c r="A241" s="43" t="s">
        <v>355</v>
      </c>
      <c r="B241" s="27" t="s">
        <v>356</v>
      </c>
      <c r="C241" s="165">
        <v>291</v>
      </c>
      <c r="D241" s="163">
        <v>0</v>
      </c>
      <c r="E241" s="162">
        <v>0</v>
      </c>
      <c r="F241" s="201">
        <v>117735</v>
      </c>
      <c r="G241" s="165">
        <v>34179</v>
      </c>
      <c r="H241" s="162">
        <v>1459</v>
      </c>
      <c r="I241" s="165">
        <v>123807</v>
      </c>
      <c r="J241" s="164">
        <v>74719</v>
      </c>
      <c r="K241" s="497">
        <f t="shared" ref="K241:K246" si="87">+I241+J241</f>
        <v>198526</v>
      </c>
      <c r="L241" s="164" t="s">
        <v>490</v>
      </c>
      <c r="M241" s="163">
        <v>3708</v>
      </c>
      <c r="N241" s="242">
        <f t="shared" ref="N241:N246" si="88">SUM(I241:M241)-K241</f>
        <v>202234</v>
      </c>
      <c r="P241" s="78"/>
      <c r="Q241" s="415" t="s">
        <v>355</v>
      </c>
      <c r="R241" s="406" t="s">
        <v>356</v>
      </c>
      <c r="S241" s="78"/>
      <c r="T241" s="78"/>
      <c r="U241" s="78"/>
      <c r="V241" s="397"/>
      <c r="W241" s="389"/>
      <c r="X241" s="389"/>
      <c r="Y241" s="389"/>
      <c r="Z241" s="389"/>
      <c r="AA241" s="389"/>
      <c r="AB241" s="389"/>
      <c r="AC241" s="389"/>
      <c r="AD241" s="389"/>
      <c r="AE241" s="441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</row>
    <row r="242" spans="1:52" s="80" customFormat="1" ht="18" customHeight="1" x14ac:dyDescent="0.15">
      <c r="A242" s="43" t="s">
        <v>357</v>
      </c>
      <c r="B242" s="27" t="s">
        <v>311</v>
      </c>
      <c r="C242" s="167" t="s">
        <v>484</v>
      </c>
      <c r="D242" s="140" t="s">
        <v>484</v>
      </c>
      <c r="E242" s="157" t="s">
        <v>484</v>
      </c>
      <c r="F242" s="243" t="s">
        <v>484</v>
      </c>
      <c r="G242" s="165" t="s">
        <v>484</v>
      </c>
      <c r="H242" s="162" t="s">
        <v>484</v>
      </c>
      <c r="I242" s="96">
        <v>1231</v>
      </c>
      <c r="J242" s="95">
        <v>357</v>
      </c>
      <c r="K242" s="497">
        <f t="shared" si="87"/>
        <v>1588</v>
      </c>
      <c r="L242" s="164" t="s">
        <v>490</v>
      </c>
      <c r="M242" s="93">
        <v>0</v>
      </c>
      <c r="N242" s="242">
        <f t="shared" si="88"/>
        <v>1588</v>
      </c>
      <c r="P242" s="233"/>
      <c r="Q242" s="415" t="s">
        <v>357</v>
      </c>
      <c r="R242" s="406" t="s">
        <v>311</v>
      </c>
      <c r="S242" s="78"/>
      <c r="T242" s="78"/>
      <c r="U242" s="78"/>
      <c r="V242" s="485"/>
      <c r="W242" s="467"/>
      <c r="X242" s="467"/>
      <c r="Y242" s="467"/>
      <c r="Z242" s="467"/>
      <c r="AA242" s="467"/>
      <c r="AB242" s="467"/>
      <c r="AC242" s="467"/>
      <c r="AD242" s="467"/>
      <c r="AE242" s="441"/>
      <c r="AF242" s="233"/>
      <c r="AG242" s="233"/>
      <c r="AH242" s="233"/>
      <c r="AI242" s="233"/>
      <c r="AJ242" s="233"/>
      <c r="AK242" s="233"/>
      <c r="AL242" s="233"/>
      <c r="AM242" s="233"/>
      <c r="AN242" s="233"/>
      <c r="AO242" s="233"/>
      <c r="AP242" s="233"/>
      <c r="AQ242" s="233"/>
      <c r="AR242" s="233"/>
      <c r="AS242" s="233"/>
      <c r="AT242" s="233"/>
      <c r="AU242" s="233"/>
      <c r="AV242" s="233"/>
      <c r="AW242" s="233"/>
      <c r="AX242" s="233"/>
      <c r="AY242" s="233"/>
      <c r="AZ242" s="233"/>
    </row>
    <row r="243" spans="1:52" s="80" customFormat="1" ht="18" customHeight="1" x14ac:dyDescent="0.15">
      <c r="A243" s="43" t="s">
        <v>358</v>
      </c>
      <c r="B243" s="27" t="s">
        <v>359</v>
      </c>
      <c r="C243" s="167" t="s">
        <v>484</v>
      </c>
      <c r="D243" s="140" t="s">
        <v>484</v>
      </c>
      <c r="E243" s="157" t="s">
        <v>484</v>
      </c>
      <c r="F243" s="243" t="s">
        <v>484</v>
      </c>
      <c r="G243" s="165" t="s">
        <v>484</v>
      </c>
      <c r="H243" s="162" t="s">
        <v>484</v>
      </c>
      <c r="I243" s="165">
        <v>774</v>
      </c>
      <c r="J243" s="164">
        <v>710</v>
      </c>
      <c r="K243" s="497">
        <f t="shared" si="87"/>
        <v>1484</v>
      </c>
      <c r="L243" s="164" t="s">
        <v>490</v>
      </c>
      <c r="M243" s="163">
        <v>5</v>
      </c>
      <c r="N243" s="242">
        <f t="shared" si="88"/>
        <v>1489</v>
      </c>
      <c r="P243" s="233"/>
      <c r="Q243" s="415" t="s">
        <v>358</v>
      </c>
      <c r="R243" s="406" t="s">
        <v>359</v>
      </c>
      <c r="S243" s="78"/>
      <c r="T243" s="78"/>
      <c r="U243" s="78"/>
      <c r="V243" s="485"/>
      <c r="W243" s="467"/>
      <c r="X243" s="467"/>
      <c r="Y243" s="467"/>
      <c r="Z243" s="467"/>
      <c r="AA243" s="467"/>
      <c r="AB243" s="467"/>
      <c r="AC243" s="467"/>
      <c r="AD243" s="467"/>
      <c r="AE243" s="441"/>
      <c r="AF243" s="233"/>
      <c r="AG243" s="233"/>
      <c r="AH243" s="233"/>
      <c r="AI243" s="233"/>
      <c r="AJ243" s="233"/>
      <c r="AK243" s="233"/>
      <c r="AL243" s="233"/>
      <c r="AM243" s="233"/>
      <c r="AN243" s="233"/>
      <c r="AO243" s="233"/>
      <c r="AP243" s="233"/>
      <c r="AQ243" s="233"/>
      <c r="AR243" s="233"/>
      <c r="AS243" s="233"/>
      <c r="AT243" s="233"/>
      <c r="AU243" s="233"/>
      <c r="AV243" s="233"/>
      <c r="AW243" s="233"/>
      <c r="AX243" s="233"/>
      <c r="AY243" s="233"/>
      <c r="AZ243" s="233"/>
    </row>
    <row r="244" spans="1:52" s="80" customFormat="1" ht="18" customHeight="1" x14ac:dyDescent="0.15">
      <c r="A244" s="43" t="s">
        <v>360</v>
      </c>
      <c r="B244" s="27" t="s">
        <v>155</v>
      </c>
      <c r="C244" s="167" t="s">
        <v>484</v>
      </c>
      <c r="D244" s="140" t="s">
        <v>484</v>
      </c>
      <c r="E244" s="157" t="s">
        <v>484</v>
      </c>
      <c r="F244" s="243" t="s">
        <v>484</v>
      </c>
      <c r="G244" s="165" t="s">
        <v>484</v>
      </c>
      <c r="H244" s="162" t="s">
        <v>484</v>
      </c>
      <c r="I244" s="165">
        <v>300</v>
      </c>
      <c r="J244" s="164">
        <v>85</v>
      </c>
      <c r="K244" s="497">
        <f t="shared" si="87"/>
        <v>385</v>
      </c>
      <c r="L244" s="164" t="s">
        <v>490</v>
      </c>
      <c r="M244" s="163">
        <v>51</v>
      </c>
      <c r="N244" s="242">
        <f t="shared" si="88"/>
        <v>436</v>
      </c>
      <c r="P244" s="233"/>
      <c r="Q244" s="415" t="s">
        <v>360</v>
      </c>
      <c r="R244" s="406" t="s">
        <v>155</v>
      </c>
      <c r="S244" s="78"/>
      <c r="T244" s="78"/>
      <c r="U244" s="78"/>
      <c r="V244" s="485"/>
      <c r="W244" s="467"/>
      <c r="X244" s="467"/>
      <c r="Y244" s="467"/>
      <c r="Z244" s="467"/>
      <c r="AA244" s="467"/>
      <c r="AB244" s="467"/>
      <c r="AC244" s="467"/>
      <c r="AD244" s="467"/>
      <c r="AE244" s="441"/>
      <c r="AF244" s="233"/>
      <c r="AG244" s="233"/>
      <c r="AH244" s="233"/>
      <c r="AI244" s="233"/>
      <c r="AJ244" s="233"/>
      <c r="AK244" s="233"/>
      <c r="AL244" s="233"/>
      <c r="AM244" s="233"/>
      <c r="AN244" s="233"/>
      <c r="AO244" s="233"/>
      <c r="AP244" s="233"/>
      <c r="AQ244" s="233"/>
      <c r="AR244" s="233"/>
      <c r="AS244" s="233"/>
      <c r="AT244" s="233"/>
      <c r="AU244" s="233"/>
      <c r="AV244" s="233"/>
      <c r="AW244" s="233"/>
      <c r="AX244" s="233"/>
      <c r="AY244" s="233"/>
      <c r="AZ244" s="233"/>
    </row>
    <row r="245" spans="1:52" s="80" customFormat="1" ht="18" customHeight="1" x14ac:dyDescent="0.15">
      <c r="A245" s="43" t="s">
        <v>361</v>
      </c>
      <c r="B245" s="27" t="s">
        <v>362</v>
      </c>
      <c r="C245" s="167" t="s">
        <v>484</v>
      </c>
      <c r="D245" s="140" t="s">
        <v>484</v>
      </c>
      <c r="E245" s="157" t="s">
        <v>484</v>
      </c>
      <c r="F245" s="243" t="s">
        <v>484</v>
      </c>
      <c r="G245" s="246" t="s">
        <v>484</v>
      </c>
      <c r="H245" s="200" t="s">
        <v>484</v>
      </c>
      <c r="I245" s="246">
        <v>758</v>
      </c>
      <c r="J245" s="245">
        <v>505</v>
      </c>
      <c r="K245" s="497">
        <f t="shared" si="87"/>
        <v>1263</v>
      </c>
      <c r="L245" s="164" t="s">
        <v>490</v>
      </c>
      <c r="M245" s="244">
        <v>400</v>
      </c>
      <c r="N245" s="242">
        <f t="shared" si="88"/>
        <v>1663</v>
      </c>
      <c r="P245" s="233"/>
      <c r="Q245" s="415" t="s">
        <v>361</v>
      </c>
      <c r="R245" s="406" t="s">
        <v>362</v>
      </c>
      <c r="S245" s="78"/>
      <c r="T245" s="78"/>
      <c r="U245" s="78"/>
      <c r="V245" s="485"/>
      <c r="W245" s="467"/>
      <c r="X245" s="467"/>
      <c r="Y245" s="467"/>
      <c r="Z245" s="467"/>
      <c r="AA245" s="467"/>
      <c r="AB245" s="467"/>
      <c r="AC245" s="467"/>
      <c r="AD245" s="467"/>
      <c r="AE245" s="435"/>
      <c r="AF245" s="233"/>
      <c r="AG245" s="233"/>
      <c r="AH245" s="233"/>
      <c r="AI245" s="233"/>
      <c r="AJ245" s="233"/>
      <c r="AK245" s="233"/>
      <c r="AL245" s="233"/>
      <c r="AM245" s="233"/>
      <c r="AN245" s="233"/>
      <c r="AO245" s="233"/>
      <c r="AP245" s="233"/>
      <c r="AQ245" s="233"/>
      <c r="AR245" s="233"/>
      <c r="AS245" s="233"/>
      <c r="AT245" s="233"/>
      <c r="AU245" s="233"/>
      <c r="AV245" s="233"/>
      <c r="AW245" s="233"/>
      <c r="AX245" s="233"/>
      <c r="AY245" s="233"/>
      <c r="AZ245" s="233"/>
    </row>
    <row r="246" spans="1:52" ht="18" customHeight="1" x14ac:dyDescent="0.15">
      <c r="A246" s="43" t="s">
        <v>363</v>
      </c>
      <c r="B246" s="27" t="s">
        <v>157</v>
      </c>
      <c r="C246" s="167" t="s">
        <v>484</v>
      </c>
      <c r="D246" s="140" t="s">
        <v>484</v>
      </c>
      <c r="E246" s="157" t="s">
        <v>484</v>
      </c>
      <c r="F246" s="243" t="s">
        <v>484</v>
      </c>
      <c r="G246" s="165" t="s">
        <v>484</v>
      </c>
      <c r="H246" s="162" t="s">
        <v>484</v>
      </c>
      <c r="I246" s="96">
        <v>5152</v>
      </c>
      <c r="J246" s="95">
        <v>2577</v>
      </c>
      <c r="K246" s="497">
        <f t="shared" si="87"/>
        <v>7729</v>
      </c>
      <c r="L246" s="164" t="s">
        <v>490</v>
      </c>
      <c r="M246" s="93">
        <v>203</v>
      </c>
      <c r="N246" s="242">
        <f t="shared" si="88"/>
        <v>7932</v>
      </c>
      <c r="P246" s="78"/>
      <c r="Q246" s="415" t="s">
        <v>363</v>
      </c>
      <c r="R246" s="406" t="s">
        <v>157</v>
      </c>
      <c r="S246" s="78"/>
      <c r="T246" s="78"/>
      <c r="U246" s="78"/>
      <c r="V246" s="397"/>
      <c r="W246" s="389"/>
      <c r="X246" s="389"/>
      <c r="Y246" s="389"/>
      <c r="Z246" s="389"/>
      <c r="AA246" s="389"/>
      <c r="AB246" s="389"/>
      <c r="AC246" s="389"/>
      <c r="AD246" s="389"/>
      <c r="AE246" s="439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</row>
    <row r="247" spans="1:52" s="14" customFormat="1" ht="18" customHeight="1" x14ac:dyDescent="0.15">
      <c r="A247" s="45" t="s">
        <v>562</v>
      </c>
      <c r="B247" s="38" t="s">
        <v>365</v>
      </c>
      <c r="C247" s="177"/>
      <c r="D247" s="103"/>
      <c r="E247" s="225"/>
      <c r="F247" s="224">
        <f t="shared" ref="F247:K247" si="89">SUM(F248:F249)</f>
        <v>9211</v>
      </c>
      <c r="G247" s="177">
        <f t="shared" si="89"/>
        <v>10724</v>
      </c>
      <c r="H247" s="225">
        <f t="shared" si="89"/>
        <v>532</v>
      </c>
      <c r="I247" s="177">
        <f t="shared" si="89"/>
        <v>21763</v>
      </c>
      <c r="J247" s="221">
        <f t="shared" si="89"/>
        <v>14155</v>
      </c>
      <c r="K247" s="103">
        <f t="shared" si="89"/>
        <v>35918</v>
      </c>
      <c r="L247" s="221" t="s">
        <v>490</v>
      </c>
      <c r="M247" s="103">
        <f>SUM(M248:M249)</f>
        <v>962</v>
      </c>
      <c r="N247" s="176">
        <f>SUM(N248:N249)</f>
        <v>36880</v>
      </c>
      <c r="P247" s="235"/>
      <c r="Q247" s="60" t="s">
        <v>364</v>
      </c>
      <c r="R247" s="411" t="s">
        <v>365</v>
      </c>
      <c r="S247" s="232"/>
      <c r="T247" s="232"/>
      <c r="U247" s="232"/>
      <c r="V247" s="482">
        <f t="shared" ref="V247:AD247" si="90">F247</f>
        <v>9211</v>
      </c>
      <c r="W247" s="464">
        <f t="shared" si="90"/>
        <v>10724</v>
      </c>
      <c r="X247" s="464">
        <f t="shared" si="90"/>
        <v>532</v>
      </c>
      <c r="Y247" s="464">
        <f t="shared" si="90"/>
        <v>21763</v>
      </c>
      <c r="Z247" s="464">
        <f t="shared" si="90"/>
        <v>14155</v>
      </c>
      <c r="AA247" s="464">
        <f t="shared" si="90"/>
        <v>35918</v>
      </c>
      <c r="AB247" s="464" t="str">
        <f t="shared" si="90"/>
        <v>／</v>
      </c>
      <c r="AC247" s="464">
        <f t="shared" si="90"/>
        <v>962</v>
      </c>
      <c r="AD247" s="464">
        <f t="shared" si="90"/>
        <v>36880</v>
      </c>
      <c r="AE247" s="435"/>
      <c r="AF247" s="235"/>
      <c r="AG247" s="235"/>
      <c r="AH247" s="235"/>
      <c r="AI247" s="235"/>
      <c r="AJ247" s="235"/>
      <c r="AK247" s="235"/>
      <c r="AL247" s="235"/>
      <c r="AM247" s="235"/>
      <c r="AN247" s="235"/>
      <c r="AO247" s="235"/>
      <c r="AP247" s="235"/>
      <c r="AQ247" s="235"/>
      <c r="AR247" s="235"/>
      <c r="AS247" s="235"/>
      <c r="AT247" s="235"/>
      <c r="AU247" s="235"/>
      <c r="AV247" s="235"/>
      <c r="AW247" s="235"/>
      <c r="AX247" s="235"/>
      <c r="AY247" s="235"/>
      <c r="AZ247" s="235"/>
    </row>
    <row r="248" spans="1:52" ht="18" customHeight="1" x14ac:dyDescent="0.15">
      <c r="A248" s="41" t="s">
        <v>366</v>
      </c>
      <c r="B248" s="20" t="s">
        <v>367</v>
      </c>
      <c r="C248" s="96">
        <v>261</v>
      </c>
      <c r="D248" s="93">
        <v>0</v>
      </c>
      <c r="E248" s="92">
        <v>21</v>
      </c>
      <c r="F248" s="201">
        <v>7305</v>
      </c>
      <c r="G248" s="102">
        <v>10016</v>
      </c>
      <c r="H248" s="100">
        <v>426</v>
      </c>
      <c r="I248" s="102">
        <v>18779</v>
      </c>
      <c r="J248" s="101">
        <v>12076</v>
      </c>
      <c r="K248" s="64">
        <f t="shared" ref="K248:K253" si="91">+I248+J248</f>
        <v>30855</v>
      </c>
      <c r="L248" s="166" t="s">
        <v>490</v>
      </c>
      <c r="M248" s="64">
        <v>889</v>
      </c>
      <c r="N248" s="194">
        <f t="shared" ref="N248:N253" si="92">SUM(I248:M248)-K248</f>
        <v>31744</v>
      </c>
      <c r="P248" s="78"/>
      <c r="Q248" s="46" t="s">
        <v>366</v>
      </c>
      <c r="R248" s="47" t="s">
        <v>367</v>
      </c>
      <c r="S248" s="250"/>
      <c r="T248" s="250"/>
      <c r="U248" s="250"/>
      <c r="V248" s="397"/>
      <c r="W248" s="389"/>
      <c r="X248" s="389"/>
      <c r="Y248" s="389"/>
      <c r="Z248" s="389"/>
      <c r="AA248" s="389"/>
      <c r="AB248" s="389"/>
      <c r="AC248" s="389"/>
      <c r="AD248" s="389"/>
      <c r="AE248" s="435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</row>
    <row r="249" spans="1:52" ht="18" customHeight="1" x14ac:dyDescent="0.15">
      <c r="A249" s="41" t="s">
        <v>368</v>
      </c>
      <c r="B249" s="20" t="s">
        <v>369</v>
      </c>
      <c r="C249" s="96">
        <v>270</v>
      </c>
      <c r="D249" s="93">
        <v>0</v>
      </c>
      <c r="E249" s="92">
        <v>22</v>
      </c>
      <c r="F249" s="201">
        <v>1906</v>
      </c>
      <c r="G249" s="102">
        <v>708</v>
      </c>
      <c r="H249" s="100">
        <v>106</v>
      </c>
      <c r="I249" s="102">
        <v>2984</v>
      </c>
      <c r="J249" s="101">
        <v>2079</v>
      </c>
      <c r="K249" s="64">
        <f t="shared" si="91"/>
        <v>5063</v>
      </c>
      <c r="L249" s="166" t="s">
        <v>490</v>
      </c>
      <c r="M249" s="64">
        <v>73</v>
      </c>
      <c r="N249" s="194">
        <f t="shared" si="92"/>
        <v>5136</v>
      </c>
      <c r="P249" s="78"/>
      <c r="Q249" s="46" t="s">
        <v>368</v>
      </c>
      <c r="R249" s="47" t="s">
        <v>369</v>
      </c>
      <c r="S249" s="250"/>
      <c r="T249" s="250"/>
      <c r="U249" s="250"/>
      <c r="V249" s="397"/>
      <c r="W249" s="389"/>
      <c r="X249" s="389"/>
      <c r="Y249" s="389"/>
      <c r="Z249" s="389"/>
      <c r="AA249" s="389"/>
      <c r="AB249" s="389"/>
      <c r="AC249" s="389"/>
      <c r="AD249" s="389"/>
      <c r="AE249" s="44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  <c r="AV249" s="78"/>
      <c r="AW249" s="78"/>
      <c r="AX249" s="78"/>
      <c r="AY249" s="78"/>
      <c r="AZ249" s="78"/>
    </row>
    <row r="250" spans="1:52" s="17" customFormat="1" ht="18" customHeight="1" x14ac:dyDescent="0.15">
      <c r="A250" s="505" t="s">
        <v>563</v>
      </c>
      <c r="B250" s="65" t="s">
        <v>432</v>
      </c>
      <c r="C250" s="107">
        <v>281</v>
      </c>
      <c r="D250" s="139">
        <v>0</v>
      </c>
      <c r="E250" s="104">
        <v>0</v>
      </c>
      <c r="F250" s="241">
        <v>651</v>
      </c>
      <c r="G250" s="107">
        <v>43</v>
      </c>
      <c r="H250" s="104">
        <v>9</v>
      </c>
      <c r="I250" s="107">
        <v>1121</v>
      </c>
      <c r="J250" s="106">
        <v>697</v>
      </c>
      <c r="K250" s="139">
        <f t="shared" si="91"/>
        <v>1818</v>
      </c>
      <c r="L250" s="129" t="s">
        <v>491</v>
      </c>
      <c r="M250" s="105">
        <v>0</v>
      </c>
      <c r="N250" s="240">
        <f t="shared" si="92"/>
        <v>1818</v>
      </c>
      <c r="P250" s="239"/>
      <c r="Q250" s="53" t="s">
        <v>424</v>
      </c>
      <c r="R250" s="418" t="s">
        <v>432</v>
      </c>
      <c r="S250" s="428"/>
      <c r="T250" s="428"/>
      <c r="U250" s="428"/>
      <c r="V250" s="492">
        <f t="shared" ref="V250:AD254" si="93">F250</f>
        <v>651</v>
      </c>
      <c r="W250" s="469">
        <f t="shared" si="93"/>
        <v>43</v>
      </c>
      <c r="X250" s="469">
        <f t="shared" si="93"/>
        <v>9</v>
      </c>
      <c r="Y250" s="469">
        <f t="shared" si="93"/>
        <v>1121</v>
      </c>
      <c r="Z250" s="469">
        <f t="shared" si="93"/>
        <v>697</v>
      </c>
      <c r="AA250" s="469">
        <f t="shared" si="93"/>
        <v>1818</v>
      </c>
      <c r="AB250" s="469" t="str">
        <f t="shared" si="93"/>
        <v>／</v>
      </c>
      <c r="AC250" s="469">
        <f t="shared" si="93"/>
        <v>0</v>
      </c>
      <c r="AD250" s="469">
        <f t="shared" si="93"/>
        <v>1818</v>
      </c>
      <c r="AE250" s="453"/>
      <c r="AF250" s="239"/>
      <c r="AG250" s="239"/>
      <c r="AH250" s="239"/>
      <c r="AI250" s="239"/>
      <c r="AJ250" s="239"/>
      <c r="AK250" s="239"/>
      <c r="AL250" s="239"/>
      <c r="AM250" s="239"/>
      <c r="AN250" s="239"/>
      <c r="AO250" s="239"/>
      <c r="AP250" s="239"/>
      <c r="AQ250" s="239"/>
      <c r="AR250" s="239"/>
      <c r="AS250" s="239"/>
      <c r="AT250" s="239"/>
      <c r="AU250" s="239"/>
      <c r="AV250" s="239"/>
      <c r="AW250" s="239"/>
      <c r="AX250" s="239"/>
      <c r="AY250" s="239"/>
      <c r="AZ250" s="239"/>
    </row>
    <row r="251" spans="1:52" s="4" customFormat="1" ht="18" customHeight="1" x14ac:dyDescent="0.15">
      <c r="A251" s="45" t="s">
        <v>370</v>
      </c>
      <c r="B251" s="38" t="s">
        <v>371</v>
      </c>
      <c r="C251" s="89">
        <v>262</v>
      </c>
      <c r="D251" s="63">
        <v>0</v>
      </c>
      <c r="E251" s="87">
        <v>0</v>
      </c>
      <c r="F251" s="224">
        <v>11342</v>
      </c>
      <c r="G251" s="89">
        <v>12730</v>
      </c>
      <c r="H251" s="87">
        <v>432</v>
      </c>
      <c r="I251" s="89">
        <v>27418</v>
      </c>
      <c r="J251" s="88">
        <v>54303</v>
      </c>
      <c r="K251" s="63">
        <f t="shared" si="91"/>
        <v>81721</v>
      </c>
      <c r="L251" s="221" t="s">
        <v>490</v>
      </c>
      <c r="M251" s="63">
        <v>3601</v>
      </c>
      <c r="N251" s="176">
        <f t="shared" si="92"/>
        <v>85322</v>
      </c>
      <c r="P251" s="232"/>
      <c r="Q251" s="60" t="s">
        <v>370</v>
      </c>
      <c r="R251" s="411" t="s">
        <v>371</v>
      </c>
      <c r="S251" s="232"/>
      <c r="T251" s="232"/>
      <c r="U251" s="232"/>
      <c r="V251" s="482">
        <f t="shared" si="93"/>
        <v>11342</v>
      </c>
      <c r="W251" s="464">
        <f t="shared" si="93"/>
        <v>12730</v>
      </c>
      <c r="X251" s="464">
        <f t="shared" si="93"/>
        <v>432</v>
      </c>
      <c r="Y251" s="464">
        <f t="shared" si="93"/>
        <v>27418</v>
      </c>
      <c r="Z251" s="464">
        <f t="shared" si="93"/>
        <v>54303</v>
      </c>
      <c r="AA251" s="464">
        <f t="shared" si="93"/>
        <v>81721</v>
      </c>
      <c r="AB251" s="464" t="str">
        <f t="shared" si="93"/>
        <v>／</v>
      </c>
      <c r="AC251" s="464">
        <f t="shared" si="93"/>
        <v>3601</v>
      </c>
      <c r="AD251" s="464">
        <f t="shared" si="93"/>
        <v>85322</v>
      </c>
      <c r="AE251" s="448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32"/>
      <c r="AT251" s="232"/>
      <c r="AU251" s="232"/>
      <c r="AV251" s="232"/>
      <c r="AW251" s="232"/>
      <c r="AX251" s="232"/>
      <c r="AY251" s="232"/>
      <c r="AZ251" s="232"/>
    </row>
    <row r="252" spans="1:52" s="4" customFormat="1" ht="18" customHeight="1" x14ac:dyDescent="0.15">
      <c r="A252" s="45" t="s">
        <v>372</v>
      </c>
      <c r="B252" s="38" t="s">
        <v>373</v>
      </c>
      <c r="C252" s="229">
        <v>281</v>
      </c>
      <c r="D252" s="227">
        <v>0</v>
      </c>
      <c r="E252" s="231">
        <v>0</v>
      </c>
      <c r="F252" s="230">
        <v>22467</v>
      </c>
      <c r="G252" s="229">
        <v>18087</v>
      </c>
      <c r="H252" s="231">
        <v>525</v>
      </c>
      <c r="I252" s="229">
        <v>63242</v>
      </c>
      <c r="J252" s="228">
        <v>20700</v>
      </c>
      <c r="K252" s="227">
        <f t="shared" si="91"/>
        <v>83942</v>
      </c>
      <c r="L252" s="221" t="s">
        <v>490</v>
      </c>
      <c r="M252" s="227">
        <v>136</v>
      </c>
      <c r="N252" s="176">
        <f t="shared" si="92"/>
        <v>84078</v>
      </c>
      <c r="P252" s="232"/>
      <c r="Q252" s="60" t="s">
        <v>372</v>
      </c>
      <c r="R252" s="411" t="s">
        <v>373</v>
      </c>
      <c r="S252" s="232"/>
      <c r="T252" s="232"/>
      <c r="U252" s="232"/>
      <c r="V252" s="482">
        <f t="shared" si="93"/>
        <v>22467</v>
      </c>
      <c r="W252" s="464">
        <f t="shared" si="93"/>
        <v>18087</v>
      </c>
      <c r="X252" s="464">
        <f t="shared" si="93"/>
        <v>525</v>
      </c>
      <c r="Y252" s="464">
        <f t="shared" si="93"/>
        <v>63242</v>
      </c>
      <c r="Z252" s="464">
        <f t="shared" si="93"/>
        <v>20700</v>
      </c>
      <c r="AA252" s="464">
        <f t="shared" si="93"/>
        <v>83942</v>
      </c>
      <c r="AB252" s="464" t="str">
        <f t="shared" si="93"/>
        <v>／</v>
      </c>
      <c r="AC252" s="464">
        <f t="shared" si="93"/>
        <v>136</v>
      </c>
      <c r="AD252" s="464">
        <f t="shared" si="93"/>
        <v>84078</v>
      </c>
      <c r="AE252" s="448"/>
      <c r="AF252" s="232"/>
      <c r="AG252" s="232"/>
      <c r="AH252" s="232"/>
      <c r="AI252" s="232"/>
      <c r="AJ252" s="232"/>
      <c r="AK252" s="232"/>
      <c r="AL252" s="232"/>
      <c r="AM252" s="232"/>
      <c r="AN252" s="232"/>
      <c r="AO252" s="232"/>
      <c r="AP252" s="232"/>
      <c r="AQ252" s="232"/>
      <c r="AR252" s="232"/>
      <c r="AS252" s="232"/>
      <c r="AT252" s="232"/>
      <c r="AU252" s="232"/>
      <c r="AV252" s="232"/>
      <c r="AW252" s="232"/>
      <c r="AX252" s="232"/>
      <c r="AY252" s="232"/>
      <c r="AZ252" s="232"/>
    </row>
    <row r="253" spans="1:52" s="4" customFormat="1" ht="18" customHeight="1" x14ac:dyDescent="0.15">
      <c r="A253" s="45" t="s">
        <v>564</v>
      </c>
      <c r="B253" s="38" t="s">
        <v>426</v>
      </c>
      <c r="C253" s="177">
        <v>292</v>
      </c>
      <c r="D253" s="103">
        <v>0</v>
      </c>
      <c r="E253" s="225">
        <v>0</v>
      </c>
      <c r="F253" s="224">
        <v>677</v>
      </c>
      <c r="G253" s="177">
        <v>1260</v>
      </c>
      <c r="H253" s="225">
        <v>530</v>
      </c>
      <c r="I253" s="177">
        <v>306</v>
      </c>
      <c r="J253" s="221">
        <v>1233</v>
      </c>
      <c r="K253" s="103">
        <f t="shared" si="91"/>
        <v>1539</v>
      </c>
      <c r="L253" s="221" t="s">
        <v>491</v>
      </c>
      <c r="M253" s="103">
        <v>0</v>
      </c>
      <c r="N253" s="176">
        <f t="shared" si="92"/>
        <v>1539</v>
      </c>
      <c r="P253" s="232"/>
      <c r="Q253" s="60" t="s">
        <v>425</v>
      </c>
      <c r="R253" s="411" t="s">
        <v>426</v>
      </c>
      <c r="S253" s="232"/>
      <c r="T253" s="232"/>
      <c r="U253" s="232"/>
      <c r="V253" s="482">
        <f t="shared" si="93"/>
        <v>677</v>
      </c>
      <c r="W253" s="464">
        <f t="shared" si="93"/>
        <v>1260</v>
      </c>
      <c r="X253" s="464">
        <f t="shared" si="93"/>
        <v>530</v>
      </c>
      <c r="Y253" s="464">
        <f t="shared" si="93"/>
        <v>306</v>
      </c>
      <c r="Z253" s="464">
        <f t="shared" si="93"/>
        <v>1233</v>
      </c>
      <c r="AA253" s="464">
        <f t="shared" si="93"/>
        <v>1539</v>
      </c>
      <c r="AB253" s="464" t="str">
        <f t="shared" si="93"/>
        <v>／</v>
      </c>
      <c r="AC253" s="464">
        <f t="shared" si="93"/>
        <v>0</v>
      </c>
      <c r="AD253" s="464">
        <f t="shared" si="93"/>
        <v>1539</v>
      </c>
      <c r="AE253" s="448"/>
      <c r="AF253" s="232"/>
      <c r="AG253" s="232"/>
      <c r="AH253" s="232"/>
      <c r="AI253" s="232"/>
      <c r="AJ253" s="232"/>
      <c r="AK253" s="232"/>
      <c r="AL253" s="232"/>
      <c r="AM253" s="232"/>
      <c r="AN253" s="232"/>
      <c r="AO253" s="232"/>
      <c r="AP253" s="232"/>
      <c r="AQ253" s="232"/>
      <c r="AR253" s="232"/>
      <c r="AS253" s="232"/>
      <c r="AT253" s="232"/>
      <c r="AU253" s="232"/>
      <c r="AV253" s="232"/>
      <c r="AW253" s="232"/>
      <c r="AX253" s="232"/>
      <c r="AY253" s="232"/>
      <c r="AZ253" s="232"/>
    </row>
    <row r="254" spans="1:52" s="4" customFormat="1" ht="18" customHeight="1" x14ac:dyDescent="0.15">
      <c r="A254" s="45" t="s">
        <v>374</v>
      </c>
      <c r="B254" s="38" t="s">
        <v>375</v>
      </c>
      <c r="C254" s="177"/>
      <c r="D254" s="103"/>
      <c r="E254" s="225"/>
      <c r="F254" s="224">
        <f t="shared" ref="F254:K254" si="94">SUM(F255:F256)</f>
        <v>7319</v>
      </c>
      <c r="G254" s="177">
        <f t="shared" si="94"/>
        <v>10024</v>
      </c>
      <c r="H254" s="225">
        <f t="shared" si="94"/>
        <v>509</v>
      </c>
      <c r="I254" s="177">
        <f t="shared" si="94"/>
        <v>12800</v>
      </c>
      <c r="J254" s="221">
        <f t="shared" si="94"/>
        <v>10499</v>
      </c>
      <c r="K254" s="103">
        <f t="shared" si="94"/>
        <v>23299</v>
      </c>
      <c r="L254" s="221" t="s">
        <v>490</v>
      </c>
      <c r="M254" s="103">
        <f>SUM(M255:M256)</f>
        <v>213</v>
      </c>
      <c r="N254" s="176">
        <f>SUM(N255:N256)</f>
        <v>23512</v>
      </c>
      <c r="P254" s="232"/>
      <c r="Q254" s="60" t="s">
        <v>374</v>
      </c>
      <c r="R254" s="411" t="s">
        <v>375</v>
      </c>
      <c r="S254" s="232"/>
      <c r="T254" s="232"/>
      <c r="U254" s="232"/>
      <c r="V254" s="482">
        <f t="shared" si="93"/>
        <v>7319</v>
      </c>
      <c r="W254" s="464">
        <f t="shared" si="93"/>
        <v>10024</v>
      </c>
      <c r="X254" s="464">
        <f t="shared" si="93"/>
        <v>509</v>
      </c>
      <c r="Y254" s="464">
        <f t="shared" si="93"/>
        <v>12800</v>
      </c>
      <c r="Z254" s="464">
        <f t="shared" si="93"/>
        <v>10499</v>
      </c>
      <c r="AA254" s="464">
        <f t="shared" si="93"/>
        <v>23299</v>
      </c>
      <c r="AB254" s="464" t="str">
        <f t="shared" si="93"/>
        <v>／</v>
      </c>
      <c r="AC254" s="464">
        <f t="shared" si="93"/>
        <v>213</v>
      </c>
      <c r="AD254" s="464">
        <f t="shared" si="93"/>
        <v>23512</v>
      </c>
      <c r="AE254" s="448"/>
      <c r="AF254" s="232"/>
      <c r="AG254" s="232"/>
      <c r="AH254" s="232"/>
      <c r="AI254" s="232"/>
      <c r="AJ254" s="232"/>
      <c r="AK254" s="232"/>
      <c r="AL254" s="232"/>
      <c r="AM254" s="232"/>
      <c r="AN254" s="232"/>
      <c r="AO254" s="232"/>
      <c r="AP254" s="232"/>
      <c r="AQ254" s="232"/>
      <c r="AR254" s="232"/>
      <c r="AS254" s="232"/>
      <c r="AT254" s="232"/>
      <c r="AU254" s="232"/>
      <c r="AV254" s="232"/>
      <c r="AW254" s="232"/>
      <c r="AX254" s="232"/>
      <c r="AY254" s="232"/>
      <c r="AZ254" s="232"/>
    </row>
    <row r="255" spans="1:52" s="4" customFormat="1" ht="18" customHeight="1" x14ac:dyDescent="0.15">
      <c r="A255" s="41" t="s">
        <v>376</v>
      </c>
      <c r="B255" s="20" t="s">
        <v>311</v>
      </c>
      <c r="C255" s="167">
        <v>212</v>
      </c>
      <c r="D255" s="140">
        <v>0</v>
      </c>
      <c r="E255" s="157">
        <v>78</v>
      </c>
      <c r="F255" s="201">
        <v>3055</v>
      </c>
      <c r="G255" s="167">
        <v>5549</v>
      </c>
      <c r="H255" s="157">
        <v>203</v>
      </c>
      <c r="I255" s="167">
        <v>7521</v>
      </c>
      <c r="J255" s="166">
        <v>1669</v>
      </c>
      <c r="K255" s="140">
        <f>+I255+J255</f>
        <v>9190</v>
      </c>
      <c r="L255" s="140" t="s">
        <v>490</v>
      </c>
      <c r="M255" s="140">
        <v>96</v>
      </c>
      <c r="N255" s="194">
        <f>SUM(I255:M255)-K255</f>
        <v>9286</v>
      </c>
      <c r="P255" s="232"/>
      <c r="Q255" s="46" t="s">
        <v>376</v>
      </c>
      <c r="R255" s="47" t="s">
        <v>311</v>
      </c>
      <c r="S255" s="250"/>
      <c r="T255" s="250"/>
      <c r="U255" s="250"/>
      <c r="V255" s="491"/>
      <c r="W255" s="473"/>
      <c r="X255" s="473"/>
      <c r="Y255" s="473"/>
      <c r="Z255" s="473"/>
      <c r="AA255" s="473"/>
      <c r="AB255" s="473"/>
      <c r="AC255" s="473"/>
      <c r="AD255" s="473"/>
      <c r="AE255" s="448"/>
      <c r="AF255" s="232"/>
      <c r="AG255" s="232"/>
      <c r="AH255" s="232"/>
      <c r="AI255" s="232"/>
      <c r="AJ255" s="232"/>
      <c r="AK255" s="232"/>
      <c r="AL255" s="232"/>
      <c r="AM255" s="232"/>
      <c r="AN255" s="232"/>
      <c r="AO255" s="232"/>
      <c r="AP255" s="232"/>
      <c r="AQ255" s="232"/>
      <c r="AR255" s="232"/>
      <c r="AS255" s="232"/>
      <c r="AT255" s="232"/>
      <c r="AU255" s="232"/>
      <c r="AV255" s="232"/>
      <c r="AW255" s="232"/>
      <c r="AX255" s="232"/>
      <c r="AY255" s="232"/>
      <c r="AZ255" s="232"/>
    </row>
    <row r="256" spans="1:52" s="4" customFormat="1" ht="18" customHeight="1" x14ac:dyDescent="0.15">
      <c r="A256" s="44" t="s">
        <v>377</v>
      </c>
      <c r="B256" s="73" t="s">
        <v>378</v>
      </c>
      <c r="C256" s="167">
        <v>303</v>
      </c>
      <c r="D256" s="140">
        <v>0</v>
      </c>
      <c r="E256" s="157">
        <v>0</v>
      </c>
      <c r="F256" s="201">
        <v>4264</v>
      </c>
      <c r="G256" s="167">
        <v>4475</v>
      </c>
      <c r="H256" s="157">
        <v>306</v>
      </c>
      <c r="I256" s="167">
        <v>5279</v>
      </c>
      <c r="J256" s="166">
        <v>8830</v>
      </c>
      <c r="K256" s="140">
        <f>+I256+J256</f>
        <v>14109</v>
      </c>
      <c r="L256" s="140" t="s">
        <v>490</v>
      </c>
      <c r="M256" s="140">
        <v>117</v>
      </c>
      <c r="N256" s="194">
        <f>SUM(I256:M256)-K256</f>
        <v>14226</v>
      </c>
      <c r="P256" s="232"/>
      <c r="Q256" s="62" t="s">
        <v>377</v>
      </c>
      <c r="R256" s="424" t="s">
        <v>378</v>
      </c>
      <c r="S256" s="461"/>
      <c r="T256" s="461"/>
      <c r="U256" s="461"/>
      <c r="V256" s="491"/>
      <c r="W256" s="473"/>
      <c r="X256" s="473"/>
      <c r="Y256" s="473"/>
      <c r="Z256" s="473"/>
      <c r="AA256" s="473"/>
      <c r="AB256" s="473"/>
      <c r="AC256" s="473"/>
      <c r="AD256" s="473"/>
      <c r="AE256" s="448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32"/>
      <c r="AT256" s="232"/>
      <c r="AU256" s="232"/>
      <c r="AV256" s="232"/>
      <c r="AW256" s="232"/>
      <c r="AX256" s="232"/>
      <c r="AY256" s="232"/>
      <c r="AZ256" s="232"/>
    </row>
    <row r="257" spans="1:52" s="4" customFormat="1" ht="18" customHeight="1" x14ac:dyDescent="0.15">
      <c r="A257" s="45" t="s">
        <v>379</v>
      </c>
      <c r="B257" s="38" t="s">
        <v>380</v>
      </c>
      <c r="C257" s="177">
        <v>288</v>
      </c>
      <c r="D257" s="103">
        <v>0</v>
      </c>
      <c r="E257" s="225">
        <v>0</v>
      </c>
      <c r="F257" s="224">
        <v>7413</v>
      </c>
      <c r="G257" s="177">
        <v>6266</v>
      </c>
      <c r="H257" s="225">
        <v>357</v>
      </c>
      <c r="I257" s="177">
        <v>12620</v>
      </c>
      <c r="J257" s="221">
        <v>5238</v>
      </c>
      <c r="K257" s="103">
        <f>+I257+J257</f>
        <v>17858</v>
      </c>
      <c r="L257" s="221" t="s">
        <v>490</v>
      </c>
      <c r="M257" s="103">
        <v>1384</v>
      </c>
      <c r="N257" s="176">
        <f>SUM(I257:M257)-K257</f>
        <v>19242</v>
      </c>
      <c r="P257" s="232"/>
      <c r="Q257" s="60" t="s">
        <v>379</v>
      </c>
      <c r="R257" s="411" t="s">
        <v>380</v>
      </c>
      <c r="S257" s="232"/>
      <c r="T257" s="232"/>
      <c r="U257" s="232"/>
      <c r="V257" s="482">
        <f t="shared" ref="V257:AD260" si="95">F257</f>
        <v>7413</v>
      </c>
      <c r="W257" s="464">
        <f t="shared" si="95"/>
        <v>6266</v>
      </c>
      <c r="X257" s="464">
        <f t="shared" si="95"/>
        <v>357</v>
      </c>
      <c r="Y257" s="464">
        <f t="shared" si="95"/>
        <v>12620</v>
      </c>
      <c r="Z257" s="464">
        <f t="shared" si="95"/>
        <v>5238</v>
      </c>
      <c r="AA257" s="464">
        <f t="shared" si="95"/>
        <v>17858</v>
      </c>
      <c r="AB257" s="464" t="str">
        <f t="shared" si="95"/>
        <v>／</v>
      </c>
      <c r="AC257" s="464">
        <f t="shared" si="95"/>
        <v>1384</v>
      </c>
      <c r="AD257" s="464">
        <f t="shared" si="95"/>
        <v>19242</v>
      </c>
      <c r="AE257" s="448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32"/>
      <c r="AT257" s="232"/>
      <c r="AU257" s="232"/>
      <c r="AV257" s="232"/>
      <c r="AW257" s="232"/>
      <c r="AX257" s="232"/>
      <c r="AY257" s="232"/>
      <c r="AZ257" s="232"/>
    </row>
    <row r="258" spans="1:52" s="4" customFormat="1" ht="18" customHeight="1" x14ac:dyDescent="0.15">
      <c r="A258" s="45" t="s">
        <v>381</v>
      </c>
      <c r="B258" s="38" t="s">
        <v>382</v>
      </c>
      <c r="C258" s="89">
        <v>359</v>
      </c>
      <c r="D258" s="63">
        <v>0</v>
      </c>
      <c r="E258" s="87">
        <v>0</v>
      </c>
      <c r="F258" s="175">
        <v>2148</v>
      </c>
      <c r="G258" s="89">
        <v>1095</v>
      </c>
      <c r="H258" s="87">
        <v>133</v>
      </c>
      <c r="I258" s="89">
        <v>4970</v>
      </c>
      <c r="J258" s="88">
        <v>2210</v>
      </c>
      <c r="K258" s="63">
        <v>7180</v>
      </c>
      <c r="L258" s="103" t="s">
        <v>490</v>
      </c>
      <c r="M258" s="227">
        <v>0</v>
      </c>
      <c r="N258" s="176">
        <f>SUM(I258:M258)-K258</f>
        <v>7180</v>
      </c>
      <c r="P258" s="232"/>
      <c r="Q258" s="60" t="s">
        <v>381</v>
      </c>
      <c r="R258" s="411" t="s">
        <v>382</v>
      </c>
      <c r="S258" s="232"/>
      <c r="T258" s="232"/>
      <c r="U258" s="232"/>
      <c r="V258" s="482">
        <f t="shared" si="95"/>
        <v>2148</v>
      </c>
      <c r="W258" s="464">
        <f t="shared" si="95"/>
        <v>1095</v>
      </c>
      <c r="X258" s="464">
        <f t="shared" si="95"/>
        <v>133</v>
      </c>
      <c r="Y258" s="464">
        <f t="shared" si="95"/>
        <v>4970</v>
      </c>
      <c r="Z258" s="464">
        <f t="shared" si="95"/>
        <v>2210</v>
      </c>
      <c r="AA258" s="464">
        <f t="shared" si="95"/>
        <v>7180</v>
      </c>
      <c r="AB258" s="464" t="str">
        <f t="shared" si="95"/>
        <v>／</v>
      </c>
      <c r="AC258" s="464">
        <f t="shared" si="95"/>
        <v>0</v>
      </c>
      <c r="AD258" s="464">
        <f t="shared" si="95"/>
        <v>7180</v>
      </c>
      <c r="AE258" s="448"/>
      <c r="AF258" s="232"/>
      <c r="AG258" s="232"/>
      <c r="AH258" s="232"/>
      <c r="AI258" s="232"/>
      <c r="AJ258" s="232"/>
      <c r="AK258" s="232"/>
      <c r="AL258" s="232"/>
      <c r="AM258" s="232"/>
      <c r="AN258" s="232"/>
      <c r="AO258" s="232"/>
      <c r="AP258" s="232"/>
      <c r="AQ258" s="232"/>
      <c r="AR258" s="232"/>
      <c r="AS258" s="232"/>
      <c r="AT258" s="232"/>
      <c r="AU258" s="232"/>
      <c r="AV258" s="232"/>
      <c r="AW258" s="232"/>
      <c r="AX258" s="232"/>
      <c r="AY258" s="232"/>
      <c r="AZ258" s="232"/>
    </row>
    <row r="259" spans="1:52" s="4" customFormat="1" ht="18" customHeight="1" x14ac:dyDescent="0.15">
      <c r="A259" s="45" t="s">
        <v>383</v>
      </c>
      <c r="B259" s="38" t="s">
        <v>384</v>
      </c>
      <c r="C259" s="229">
        <v>290</v>
      </c>
      <c r="D259" s="227">
        <v>0</v>
      </c>
      <c r="E259" s="231">
        <v>0</v>
      </c>
      <c r="F259" s="230">
        <v>117196</v>
      </c>
      <c r="G259" s="229">
        <v>56413</v>
      </c>
      <c r="H259" s="231">
        <v>2537</v>
      </c>
      <c r="I259" s="229">
        <v>168059</v>
      </c>
      <c r="J259" s="228">
        <v>93039</v>
      </c>
      <c r="K259" s="227">
        <f>+I259+J259</f>
        <v>261098</v>
      </c>
      <c r="L259" s="221" t="s">
        <v>491</v>
      </c>
      <c r="M259" s="227">
        <v>5632</v>
      </c>
      <c r="N259" s="176">
        <f>SUM(I259:M259)-K259</f>
        <v>266730</v>
      </c>
      <c r="P259" s="232"/>
      <c r="Q259" s="60" t="s">
        <v>383</v>
      </c>
      <c r="R259" s="411" t="s">
        <v>384</v>
      </c>
      <c r="S259" s="232"/>
      <c r="T259" s="232"/>
      <c r="U259" s="232"/>
      <c r="V259" s="482">
        <f t="shared" si="95"/>
        <v>117196</v>
      </c>
      <c r="W259" s="464">
        <f t="shared" si="95"/>
        <v>56413</v>
      </c>
      <c r="X259" s="464">
        <f t="shared" si="95"/>
        <v>2537</v>
      </c>
      <c r="Y259" s="464">
        <f t="shared" si="95"/>
        <v>168059</v>
      </c>
      <c r="Z259" s="464">
        <f t="shared" si="95"/>
        <v>93039</v>
      </c>
      <c r="AA259" s="464">
        <f t="shared" si="95"/>
        <v>261098</v>
      </c>
      <c r="AB259" s="464" t="str">
        <f t="shared" si="95"/>
        <v>／</v>
      </c>
      <c r="AC259" s="464">
        <f t="shared" si="95"/>
        <v>5632</v>
      </c>
      <c r="AD259" s="464">
        <f t="shared" si="95"/>
        <v>266730</v>
      </c>
      <c r="AE259" s="448"/>
      <c r="AF259" s="232"/>
      <c r="AG259" s="232"/>
      <c r="AH259" s="232"/>
      <c r="AI259" s="232"/>
      <c r="AJ259" s="232"/>
      <c r="AK259" s="232"/>
      <c r="AL259" s="232"/>
      <c r="AM259" s="232"/>
      <c r="AN259" s="232"/>
      <c r="AO259" s="232"/>
      <c r="AP259" s="232"/>
      <c r="AQ259" s="232"/>
      <c r="AR259" s="232"/>
      <c r="AS259" s="232"/>
      <c r="AT259" s="232"/>
      <c r="AU259" s="232"/>
      <c r="AV259" s="232"/>
      <c r="AW259" s="232"/>
      <c r="AX259" s="232"/>
      <c r="AY259" s="232"/>
      <c r="AZ259" s="232"/>
    </row>
    <row r="260" spans="1:52" s="14" customFormat="1" ht="18" customHeight="1" x14ac:dyDescent="0.15">
      <c r="A260" s="508" t="s">
        <v>385</v>
      </c>
      <c r="B260" s="74" t="s">
        <v>386</v>
      </c>
      <c r="C260" s="238"/>
      <c r="D260" s="237"/>
      <c r="E260" s="236"/>
      <c r="F260" s="224">
        <f t="shared" ref="F260:K260" si="96">SUM(F261:F262)</f>
        <v>125527</v>
      </c>
      <c r="G260" s="177">
        <f t="shared" si="96"/>
        <v>60396</v>
      </c>
      <c r="H260" s="225">
        <f t="shared" si="96"/>
        <v>2062</v>
      </c>
      <c r="I260" s="177">
        <f t="shared" si="96"/>
        <v>277879</v>
      </c>
      <c r="J260" s="221">
        <f t="shared" si="96"/>
        <v>92458</v>
      </c>
      <c r="K260" s="103">
        <f t="shared" si="96"/>
        <v>370337</v>
      </c>
      <c r="L260" s="221" t="s">
        <v>490</v>
      </c>
      <c r="M260" s="103">
        <f>SUM(M261:M262)</f>
        <v>2873</v>
      </c>
      <c r="N260" s="176">
        <f>SUM(N261:N262)</f>
        <v>373210</v>
      </c>
      <c r="P260" s="235"/>
      <c r="Q260" s="425" t="s">
        <v>385</v>
      </c>
      <c r="R260" s="394" t="s">
        <v>386</v>
      </c>
      <c r="S260" s="390"/>
      <c r="T260" s="390"/>
      <c r="U260" s="390"/>
      <c r="V260" s="482">
        <f t="shared" si="95"/>
        <v>125527</v>
      </c>
      <c r="W260" s="464">
        <f t="shared" si="95"/>
        <v>60396</v>
      </c>
      <c r="X260" s="464">
        <f t="shared" si="95"/>
        <v>2062</v>
      </c>
      <c r="Y260" s="464">
        <f t="shared" si="95"/>
        <v>277879</v>
      </c>
      <c r="Z260" s="464">
        <f t="shared" si="95"/>
        <v>92458</v>
      </c>
      <c r="AA260" s="464">
        <f t="shared" si="95"/>
        <v>370337</v>
      </c>
      <c r="AB260" s="464" t="str">
        <f t="shared" si="95"/>
        <v>／</v>
      </c>
      <c r="AC260" s="464">
        <f t="shared" si="95"/>
        <v>2873</v>
      </c>
      <c r="AD260" s="464">
        <f t="shared" si="95"/>
        <v>373210</v>
      </c>
      <c r="AE260" s="435"/>
      <c r="AF260" s="235"/>
      <c r="AG260" s="235"/>
      <c r="AH260" s="235"/>
      <c r="AI260" s="235"/>
      <c r="AJ260" s="235"/>
      <c r="AK260" s="235"/>
      <c r="AL260" s="235"/>
      <c r="AM260" s="235"/>
      <c r="AN260" s="235"/>
      <c r="AO260" s="235"/>
      <c r="AP260" s="235"/>
      <c r="AQ260" s="235"/>
      <c r="AR260" s="235"/>
      <c r="AS260" s="235"/>
      <c r="AT260" s="235"/>
      <c r="AU260" s="235"/>
      <c r="AV260" s="235"/>
      <c r="AW260" s="235"/>
      <c r="AX260" s="235"/>
      <c r="AY260" s="235"/>
      <c r="AZ260" s="235"/>
    </row>
    <row r="261" spans="1:52" ht="18" customHeight="1" x14ac:dyDescent="0.15">
      <c r="A261" s="75" t="s">
        <v>387</v>
      </c>
      <c r="B261" s="76" t="s">
        <v>104</v>
      </c>
      <c r="C261" s="165">
        <v>291</v>
      </c>
      <c r="D261" s="163">
        <v>0</v>
      </c>
      <c r="E261" s="162">
        <v>0</v>
      </c>
      <c r="F261" s="201">
        <v>118454</v>
      </c>
      <c r="G261" s="167">
        <v>56632</v>
      </c>
      <c r="H261" s="157">
        <v>1895</v>
      </c>
      <c r="I261" s="167">
        <v>265859</v>
      </c>
      <c r="J261" s="166">
        <v>88709</v>
      </c>
      <c r="K261" s="140">
        <f t="shared" ref="K261:K267" si="97">+I261+J261</f>
        <v>354568</v>
      </c>
      <c r="L261" s="234" t="s">
        <v>490</v>
      </c>
      <c r="M261" s="140">
        <v>2357</v>
      </c>
      <c r="N261" s="194">
        <f>SUM(I261:M261)-K261</f>
        <v>356925</v>
      </c>
      <c r="P261" s="78"/>
      <c r="Q261" s="426" t="s">
        <v>387</v>
      </c>
      <c r="R261" s="393" t="s">
        <v>104</v>
      </c>
      <c r="S261" s="458"/>
      <c r="T261" s="458"/>
      <c r="U261" s="458"/>
      <c r="V261" s="397"/>
      <c r="W261" s="389"/>
      <c r="X261" s="389"/>
      <c r="Y261" s="389"/>
      <c r="Z261" s="389"/>
      <c r="AA261" s="389"/>
      <c r="AB261" s="389"/>
      <c r="AC261" s="389"/>
      <c r="AD261" s="389"/>
      <c r="AE261" s="441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</row>
    <row r="262" spans="1:52" s="80" customFormat="1" ht="18" customHeight="1" x14ac:dyDescent="0.15">
      <c r="A262" s="44" t="s">
        <v>388</v>
      </c>
      <c r="B262" s="20" t="s">
        <v>389</v>
      </c>
      <c r="C262" s="96">
        <v>196</v>
      </c>
      <c r="D262" s="93">
        <v>91</v>
      </c>
      <c r="E262" s="92">
        <v>0</v>
      </c>
      <c r="F262" s="182">
        <v>7073</v>
      </c>
      <c r="G262" s="102">
        <v>3764</v>
      </c>
      <c r="H262" s="100">
        <v>167</v>
      </c>
      <c r="I262" s="102">
        <v>12020</v>
      </c>
      <c r="J262" s="101">
        <v>3749</v>
      </c>
      <c r="K262" s="64">
        <f t="shared" si="97"/>
        <v>15769</v>
      </c>
      <c r="L262" s="234" t="s">
        <v>490</v>
      </c>
      <c r="M262" s="64">
        <v>516</v>
      </c>
      <c r="N262" s="194">
        <f>SUM(I262:M262)-K262</f>
        <v>16285</v>
      </c>
      <c r="P262" s="233"/>
      <c r="Q262" s="62" t="s">
        <v>388</v>
      </c>
      <c r="R262" s="47" t="s">
        <v>389</v>
      </c>
      <c r="S262" s="250"/>
      <c r="T262" s="250"/>
      <c r="U262" s="250"/>
      <c r="V262" s="485"/>
      <c r="W262" s="467"/>
      <c r="X262" s="467"/>
      <c r="Y262" s="467"/>
      <c r="Z262" s="467"/>
      <c r="AA262" s="467"/>
      <c r="AB262" s="467"/>
      <c r="AC262" s="467"/>
      <c r="AD262" s="467"/>
      <c r="AE262" s="448"/>
      <c r="AF262" s="233"/>
      <c r="AG262" s="233"/>
      <c r="AH262" s="233"/>
      <c r="AI262" s="233"/>
      <c r="AJ262" s="233"/>
      <c r="AK262" s="233"/>
      <c r="AL262" s="233"/>
      <c r="AM262" s="233"/>
      <c r="AN262" s="233"/>
      <c r="AO262" s="233"/>
      <c r="AP262" s="233"/>
      <c r="AQ262" s="233"/>
      <c r="AR262" s="233"/>
      <c r="AS262" s="233"/>
      <c r="AT262" s="233"/>
      <c r="AU262" s="233"/>
      <c r="AV262" s="233"/>
      <c r="AW262" s="233"/>
      <c r="AX262" s="233"/>
      <c r="AY262" s="233"/>
      <c r="AZ262" s="233"/>
    </row>
    <row r="263" spans="1:52" s="4" customFormat="1" ht="18" customHeight="1" x14ac:dyDescent="0.15">
      <c r="A263" s="45" t="s">
        <v>390</v>
      </c>
      <c r="B263" s="38" t="s">
        <v>391</v>
      </c>
      <c r="C263" s="89">
        <v>292</v>
      </c>
      <c r="D263" s="63">
        <v>0</v>
      </c>
      <c r="E263" s="87">
        <v>0</v>
      </c>
      <c r="F263" s="175">
        <v>111253</v>
      </c>
      <c r="G263" s="229" t="s">
        <v>481</v>
      </c>
      <c r="H263" s="231" t="s">
        <v>481</v>
      </c>
      <c r="I263" s="89">
        <v>142891</v>
      </c>
      <c r="J263" s="88">
        <v>52016</v>
      </c>
      <c r="K263" s="63">
        <f t="shared" si="97"/>
        <v>194907</v>
      </c>
      <c r="L263" s="88">
        <v>5534</v>
      </c>
      <c r="M263" s="63">
        <v>5747</v>
      </c>
      <c r="N263" s="174">
        <f>+I263+J263+L263+M263</f>
        <v>206188</v>
      </c>
      <c r="P263" s="232"/>
      <c r="Q263" s="60" t="s">
        <v>390</v>
      </c>
      <c r="R263" s="411" t="s">
        <v>391</v>
      </c>
      <c r="S263" s="232"/>
      <c r="T263" s="232"/>
      <c r="U263" s="232"/>
      <c r="V263" s="482">
        <f t="shared" ref="V263:AD267" si="98">F263</f>
        <v>111253</v>
      </c>
      <c r="W263" s="464" t="str">
        <f t="shared" si="98"/>
        <v>－</v>
      </c>
      <c r="X263" s="464" t="str">
        <f t="shared" si="98"/>
        <v>－</v>
      </c>
      <c r="Y263" s="464">
        <f t="shared" si="98"/>
        <v>142891</v>
      </c>
      <c r="Z263" s="464">
        <f t="shared" si="98"/>
        <v>52016</v>
      </c>
      <c r="AA263" s="464">
        <f t="shared" si="98"/>
        <v>194907</v>
      </c>
      <c r="AB263" s="464">
        <f t="shared" si="98"/>
        <v>5534</v>
      </c>
      <c r="AC263" s="464">
        <f t="shared" si="98"/>
        <v>5747</v>
      </c>
      <c r="AD263" s="464">
        <f t="shared" si="98"/>
        <v>206188</v>
      </c>
      <c r="AE263" s="448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32"/>
      <c r="AT263" s="232"/>
      <c r="AU263" s="232"/>
      <c r="AV263" s="232"/>
      <c r="AW263" s="232"/>
      <c r="AX263" s="232"/>
      <c r="AY263" s="232"/>
      <c r="AZ263" s="232"/>
    </row>
    <row r="264" spans="1:52" s="4" customFormat="1" ht="18" customHeight="1" x14ac:dyDescent="0.15">
      <c r="A264" s="45" t="s">
        <v>392</v>
      </c>
      <c r="B264" s="38" t="s">
        <v>393</v>
      </c>
      <c r="C264" s="177">
        <v>299</v>
      </c>
      <c r="D264" s="103">
        <v>0</v>
      </c>
      <c r="E264" s="225">
        <v>0</v>
      </c>
      <c r="F264" s="224">
        <v>11007</v>
      </c>
      <c r="G264" s="177">
        <v>8203</v>
      </c>
      <c r="H264" s="225">
        <v>665</v>
      </c>
      <c r="I264" s="177">
        <v>7440</v>
      </c>
      <c r="J264" s="221">
        <v>12268</v>
      </c>
      <c r="K264" s="103">
        <f t="shared" si="97"/>
        <v>19708</v>
      </c>
      <c r="L264" s="221" t="s">
        <v>490</v>
      </c>
      <c r="M264" s="103">
        <v>3229</v>
      </c>
      <c r="N264" s="176">
        <f>SUM(I264:M264)-K264</f>
        <v>22937</v>
      </c>
      <c r="P264" s="232"/>
      <c r="Q264" s="60" t="s">
        <v>392</v>
      </c>
      <c r="R264" s="411" t="s">
        <v>393</v>
      </c>
      <c r="S264" s="232"/>
      <c r="T264" s="232"/>
      <c r="U264" s="232"/>
      <c r="V264" s="482">
        <f t="shared" si="98"/>
        <v>11007</v>
      </c>
      <c r="W264" s="464">
        <f t="shared" si="98"/>
        <v>8203</v>
      </c>
      <c r="X264" s="464">
        <f t="shared" si="98"/>
        <v>665</v>
      </c>
      <c r="Y264" s="464">
        <f t="shared" si="98"/>
        <v>7440</v>
      </c>
      <c r="Z264" s="464">
        <f t="shared" si="98"/>
        <v>12268</v>
      </c>
      <c r="AA264" s="464">
        <f t="shared" si="98"/>
        <v>19708</v>
      </c>
      <c r="AB264" s="464" t="str">
        <f t="shared" si="98"/>
        <v>／</v>
      </c>
      <c r="AC264" s="464">
        <f t="shared" si="98"/>
        <v>3229</v>
      </c>
      <c r="AD264" s="464">
        <f t="shared" si="98"/>
        <v>22937</v>
      </c>
      <c r="AE264" s="450"/>
      <c r="AF264" s="232"/>
      <c r="AG264" s="232"/>
      <c r="AH264" s="232"/>
      <c r="AI264" s="232"/>
      <c r="AJ264" s="232"/>
      <c r="AK264" s="232"/>
      <c r="AL264" s="232"/>
      <c r="AM264" s="232"/>
      <c r="AN264" s="232"/>
      <c r="AO264" s="232"/>
      <c r="AP264" s="232"/>
      <c r="AQ264" s="232"/>
      <c r="AR264" s="232"/>
      <c r="AS264" s="232"/>
      <c r="AT264" s="232"/>
      <c r="AU264" s="232"/>
      <c r="AV264" s="232"/>
      <c r="AW264" s="232"/>
      <c r="AX264" s="232"/>
      <c r="AY264" s="232"/>
      <c r="AZ264" s="232"/>
    </row>
    <row r="265" spans="1:52" s="90" customFormat="1" ht="18" customHeight="1" x14ac:dyDescent="0.15">
      <c r="A265" s="45" t="s">
        <v>394</v>
      </c>
      <c r="B265" s="77" t="s">
        <v>395</v>
      </c>
      <c r="C265" s="229">
        <v>160</v>
      </c>
      <c r="D265" s="227">
        <v>46</v>
      </c>
      <c r="E265" s="231">
        <v>0</v>
      </c>
      <c r="F265" s="230">
        <v>27613</v>
      </c>
      <c r="G265" s="229">
        <v>15188</v>
      </c>
      <c r="H265" s="200" t="s">
        <v>484</v>
      </c>
      <c r="I265" s="229">
        <v>19766</v>
      </c>
      <c r="J265" s="228">
        <v>34901</v>
      </c>
      <c r="K265" s="227">
        <f t="shared" si="97"/>
        <v>54667</v>
      </c>
      <c r="L265" s="227" t="s">
        <v>491</v>
      </c>
      <c r="M265" s="227">
        <v>15104</v>
      </c>
      <c r="N265" s="176">
        <f>SUM(I265:M265)-K265</f>
        <v>69771</v>
      </c>
      <c r="P265" s="226"/>
      <c r="Q265" s="60" t="s">
        <v>394</v>
      </c>
      <c r="R265" s="61" t="s">
        <v>395</v>
      </c>
      <c r="S265" s="226"/>
      <c r="T265" s="226"/>
      <c r="U265" s="226"/>
      <c r="V265" s="482">
        <f t="shared" si="98"/>
        <v>27613</v>
      </c>
      <c r="W265" s="464">
        <f t="shared" si="98"/>
        <v>15188</v>
      </c>
      <c r="X265" s="464" t="str">
        <f t="shared" si="98"/>
        <v>－</v>
      </c>
      <c r="Y265" s="464">
        <f t="shared" si="98"/>
        <v>19766</v>
      </c>
      <c r="Z265" s="464">
        <f t="shared" si="98"/>
        <v>34901</v>
      </c>
      <c r="AA265" s="464">
        <f t="shared" si="98"/>
        <v>54667</v>
      </c>
      <c r="AB265" s="464" t="str">
        <f t="shared" si="98"/>
        <v>／</v>
      </c>
      <c r="AC265" s="464">
        <f t="shared" si="98"/>
        <v>15104</v>
      </c>
      <c r="AD265" s="464">
        <f t="shared" si="98"/>
        <v>69771</v>
      </c>
      <c r="AE265" s="456"/>
      <c r="AF265" s="226"/>
      <c r="AG265" s="226"/>
      <c r="AH265" s="226"/>
      <c r="AI265" s="226"/>
      <c r="AJ265" s="226"/>
      <c r="AK265" s="226"/>
      <c r="AL265" s="226"/>
      <c r="AM265" s="226"/>
      <c r="AN265" s="226"/>
      <c r="AO265" s="226"/>
      <c r="AP265" s="226"/>
      <c r="AQ265" s="226"/>
      <c r="AR265" s="226"/>
      <c r="AS265" s="226"/>
      <c r="AT265" s="226"/>
      <c r="AU265" s="226"/>
      <c r="AV265" s="226"/>
      <c r="AW265" s="226"/>
      <c r="AX265" s="226"/>
      <c r="AY265" s="226"/>
      <c r="AZ265" s="226"/>
    </row>
    <row r="266" spans="1:52" s="81" customFormat="1" ht="18" customHeight="1" x14ac:dyDescent="0.15">
      <c r="A266" s="506" t="s">
        <v>396</v>
      </c>
      <c r="B266" s="86" t="s">
        <v>397</v>
      </c>
      <c r="C266" s="177">
        <v>286</v>
      </c>
      <c r="D266" s="103">
        <v>0</v>
      </c>
      <c r="E266" s="225">
        <v>0</v>
      </c>
      <c r="F266" s="224">
        <v>61481</v>
      </c>
      <c r="G266" s="177">
        <v>30429</v>
      </c>
      <c r="H266" s="225">
        <v>1601</v>
      </c>
      <c r="I266" s="177">
        <v>103831</v>
      </c>
      <c r="J266" s="221">
        <v>79465</v>
      </c>
      <c r="K266" s="103">
        <f t="shared" si="97"/>
        <v>183296</v>
      </c>
      <c r="L266" s="221">
        <v>50141</v>
      </c>
      <c r="M266" s="103">
        <v>2013</v>
      </c>
      <c r="N266" s="176">
        <f>SUM(I266:M266)-K266</f>
        <v>235450</v>
      </c>
      <c r="P266" s="220"/>
      <c r="Q266" s="422" t="s">
        <v>396</v>
      </c>
      <c r="R266" s="423" t="s">
        <v>397</v>
      </c>
      <c r="S266" s="232"/>
      <c r="T266" s="232"/>
      <c r="U266" s="232"/>
      <c r="V266" s="482">
        <f t="shared" si="98"/>
        <v>61481</v>
      </c>
      <c r="W266" s="464">
        <f t="shared" si="98"/>
        <v>30429</v>
      </c>
      <c r="X266" s="464">
        <f t="shared" si="98"/>
        <v>1601</v>
      </c>
      <c r="Y266" s="464">
        <f t="shared" si="98"/>
        <v>103831</v>
      </c>
      <c r="Z266" s="464">
        <f t="shared" si="98"/>
        <v>79465</v>
      </c>
      <c r="AA266" s="464">
        <f t="shared" si="98"/>
        <v>183296</v>
      </c>
      <c r="AB266" s="464">
        <f t="shared" si="98"/>
        <v>50141</v>
      </c>
      <c r="AC266" s="464">
        <f t="shared" si="98"/>
        <v>2013</v>
      </c>
      <c r="AD266" s="464">
        <f t="shared" si="98"/>
        <v>235450</v>
      </c>
      <c r="AE266" s="456"/>
      <c r="AF266" s="220"/>
      <c r="AG266" s="220"/>
      <c r="AH266" s="220"/>
      <c r="AI266" s="220"/>
      <c r="AJ266" s="220"/>
      <c r="AK266" s="220"/>
      <c r="AL266" s="220"/>
      <c r="AM266" s="220"/>
      <c r="AN266" s="220"/>
      <c r="AO266" s="220"/>
      <c r="AP266" s="220"/>
      <c r="AQ266" s="220"/>
      <c r="AR266" s="220"/>
      <c r="AS266" s="220"/>
      <c r="AT266" s="220"/>
      <c r="AU266" s="220"/>
      <c r="AV266" s="220"/>
      <c r="AW266" s="220"/>
      <c r="AX266" s="220"/>
      <c r="AY266" s="220"/>
      <c r="AZ266" s="220"/>
    </row>
    <row r="267" spans="1:52" s="81" customFormat="1" ht="18" customHeight="1" thickBot="1" x14ac:dyDescent="0.2">
      <c r="A267" s="506" t="s">
        <v>398</v>
      </c>
      <c r="B267" s="86" t="s">
        <v>399</v>
      </c>
      <c r="C267" s="177">
        <v>180</v>
      </c>
      <c r="D267" s="103">
        <v>48</v>
      </c>
      <c r="E267" s="225">
        <v>0</v>
      </c>
      <c r="F267" s="224">
        <v>17873</v>
      </c>
      <c r="G267" s="223">
        <v>22880</v>
      </c>
      <c r="H267" s="222">
        <v>827</v>
      </c>
      <c r="I267" s="177">
        <v>42215</v>
      </c>
      <c r="J267" s="221">
        <v>21126</v>
      </c>
      <c r="K267" s="103">
        <f t="shared" si="97"/>
        <v>63341</v>
      </c>
      <c r="L267" s="221" t="s">
        <v>491</v>
      </c>
      <c r="M267" s="103">
        <v>6074</v>
      </c>
      <c r="N267" s="176">
        <f>SUM(I267:M267)-K267</f>
        <v>69415</v>
      </c>
      <c r="P267" s="220"/>
      <c r="Q267" s="422" t="s">
        <v>398</v>
      </c>
      <c r="R267" s="423" t="s">
        <v>399</v>
      </c>
      <c r="S267" s="232"/>
      <c r="T267" s="232"/>
      <c r="U267" s="232"/>
      <c r="V267" s="482">
        <f t="shared" si="98"/>
        <v>17873</v>
      </c>
      <c r="W267" s="464">
        <f t="shared" si="98"/>
        <v>22880</v>
      </c>
      <c r="X267" s="464">
        <f t="shared" si="98"/>
        <v>827</v>
      </c>
      <c r="Y267" s="464">
        <f t="shared" si="98"/>
        <v>42215</v>
      </c>
      <c r="Z267" s="464">
        <f t="shared" si="98"/>
        <v>21126</v>
      </c>
      <c r="AA267" s="464">
        <f t="shared" si="98"/>
        <v>63341</v>
      </c>
      <c r="AB267" s="464" t="str">
        <f t="shared" si="98"/>
        <v>／</v>
      </c>
      <c r="AC267" s="464">
        <f t="shared" si="98"/>
        <v>6074</v>
      </c>
      <c r="AD267" s="464">
        <f t="shared" si="98"/>
        <v>69415</v>
      </c>
      <c r="AE267" s="436"/>
      <c r="AF267" s="220"/>
      <c r="AG267" s="220"/>
      <c r="AH267" s="220"/>
      <c r="AI267" s="220"/>
      <c r="AJ267" s="220"/>
      <c r="AK267" s="220"/>
      <c r="AL267" s="220"/>
      <c r="AM267" s="220"/>
      <c r="AN267" s="220"/>
      <c r="AO267" s="220"/>
      <c r="AP267" s="220"/>
      <c r="AQ267" s="220"/>
      <c r="AR267" s="220"/>
      <c r="AS267" s="220"/>
      <c r="AT267" s="220"/>
      <c r="AU267" s="220"/>
      <c r="AV267" s="220"/>
      <c r="AW267" s="220"/>
      <c r="AX267" s="220"/>
      <c r="AY267" s="220"/>
      <c r="AZ267" s="220"/>
    </row>
    <row r="268" spans="1:52" s="218" customFormat="1" ht="18" customHeight="1" thickBot="1" x14ac:dyDescent="0.2">
      <c r="A268" s="540" t="s">
        <v>400</v>
      </c>
      <c r="B268" s="541"/>
      <c r="C268" s="29"/>
      <c r="D268" s="21"/>
      <c r="E268" s="30"/>
      <c r="F268" s="498">
        <f t="shared" ref="F268:N268" si="99">V268</f>
        <v>738272</v>
      </c>
      <c r="G268" s="85">
        <f t="shared" si="99"/>
        <v>343091</v>
      </c>
      <c r="H268" s="499">
        <f t="shared" si="99"/>
        <v>15602</v>
      </c>
      <c r="I268" s="85">
        <f t="shared" si="99"/>
        <v>1376858</v>
      </c>
      <c r="J268" s="84">
        <f t="shared" si="99"/>
        <v>789557</v>
      </c>
      <c r="K268" s="83">
        <f t="shared" si="99"/>
        <v>2166415</v>
      </c>
      <c r="L268" s="84">
        <f t="shared" si="99"/>
        <v>60172</v>
      </c>
      <c r="M268" s="83">
        <f t="shared" si="99"/>
        <v>124895</v>
      </c>
      <c r="N268" s="173">
        <f t="shared" si="99"/>
        <v>2351482</v>
      </c>
      <c r="P268" s="219"/>
      <c r="Q268" s="540" t="s">
        <v>400</v>
      </c>
      <c r="R268" s="541"/>
      <c r="S268" s="463"/>
      <c r="T268" s="463"/>
      <c r="U268" s="463"/>
      <c r="V268" s="495">
        <f t="shared" ref="V268:AD268" si="100">SUM(V226:V267)</f>
        <v>738272</v>
      </c>
      <c r="W268" s="84">
        <f t="shared" si="100"/>
        <v>343091</v>
      </c>
      <c r="X268" s="84">
        <f t="shared" si="100"/>
        <v>15602</v>
      </c>
      <c r="Y268" s="84">
        <f t="shared" si="100"/>
        <v>1376858</v>
      </c>
      <c r="Z268" s="84">
        <f t="shared" si="100"/>
        <v>789557</v>
      </c>
      <c r="AA268" s="84">
        <f t="shared" si="100"/>
        <v>2166415</v>
      </c>
      <c r="AB268" s="84">
        <f t="shared" si="100"/>
        <v>60172</v>
      </c>
      <c r="AC268" s="84">
        <f t="shared" si="100"/>
        <v>124895</v>
      </c>
      <c r="AD268" s="173">
        <f t="shared" si="100"/>
        <v>2351482</v>
      </c>
      <c r="AE268" s="436"/>
      <c r="AF268" s="219"/>
      <c r="AG268" s="219"/>
      <c r="AH268" s="219"/>
      <c r="AI268" s="219"/>
      <c r="AJ268" s="219"/>
      <c r="AK268" s="219"/>
      <c r="AL268" s="219"/>
      <c r="AM268" s="219"/>
      <c r="AN268" s="219"/>
      <c r="AO268" s="219"/>
      <c r="AP268" s="219"/>
      <c r="AQ268" s="219"/>
      <c r="AR268" s="219"/>
      <c r="AS268" s="219"/>
      <c r="AT268" s="219"/>
      <c r="AU268" s="219"/>
      <c r="AV268" s="219"/>
      <c r="AW268" s="219"/>
      <c r="AX268" s="219"/>
      <c r="AY268" s="219"/>
      <c r="AZ268" s="219"/>
    </row>
    <row r="269" spans="1:52" s="218" customFormat="1" ht="18" customHeight="1" thickBot="1" x14ac:dyDescent="0.2">
      <c r="A269" s="540" t="s">
        <v>0</v>
      </c>
      <c r="B269" s="541"/>
      <c r="C269" s="29"/>
      <c r="D269" s="21"/>
      <c r="E269" s="30"/>
      <c r="F269" s="498">
        <f t="shared" ref="F269:N269" si="101">F8+F17+F225+F268</f>
        <v>14192918</v>
      </c>
      <c r="G269" s="85">
        <f t="shared" si="101"/>
        <v>4033619</v>
      </c>
      <c r="H269" s="499">
        <f t="shared" si="101"/>
        <v>281413</v>
      </c>
      <c r="I269" s="85">
        <f t="shared" si="101"/>
        <v>21667978</v>
      </c>
      <c r="J269" s="84">
        <f t="shared" si="101"/>
        <v>13722430</v>
      </c>
      <c r="K269" s="83">
        <f t="shared" si="101"/>
        <v>36074528</v>
      </c>
      <c r="L269" s="84">
        <f t="shared" si="101"/>
        <v>230433</v>
      </c>
      <c r="M269" s="83">
        <f t="shared" si="101"/>
        <v>1049129</v>
      </c>
      <c r="N269" s="173">
        <f t="shared" si="101"/>
        <v>37354085</v>
      </c>
      <c r="P269" s="219"/>
      <c r="Q269" s="542" t="s">
        <v>0</v>
      </c>
      <c r="R269" s="543"/>
      <c r="S269" s="427"/>
      <c r="T269" s="427"/>
      <c r="U269" s="427"/>
      <c r="V269" s="481"/>
      <c r="W269" s="478"/>
      <c r="X269" s="478"/>
      <c r="Y269" s="478"/>
      <c r="Z269" s="478"/>
      <c r="AA269" s="478"/>
      <c r="AB269" s="478"/>
      <c r="AC269" s="478"/>
      <c r="AD269" s="478"/>
      <c r="AE269" s="435"/>
      <c r="AF269" s="219"/>
      <c r="AG269" s="219"/>
      <c r="AH269" s="219"/>
      <c r="AI269" s="219"/>
      <c r="AJ269" s="219"/>
      <c r="AK269" s="219"/>
      <c r="AL269" s="219"/>
      <c r="AM269" s="219"/>
      <c r="AN269" s="219"/>
      <c r="AO269" s="219"/>
      <c r="AP269" s="219"/>
      <c r="AQ269" s="219"/>
      <c r="AR269" s="219"/>
      <c r="AS269" s="219"/>
      <c r="AT269" s="219"/>
      <c r="AU269" s="219"/>
      <c r="AV269" s="219"/>
      <c r="AW269" s="219"/>
      <c r="AX269" s="219"/>
      <c r="AY269" s="219"/>
      <c r="AZ269" s="219"/>
    </row>
    <row r="270" spans="1:52" s="216" customFormat="1" ht="20.100000000000001" customHeight="1" x14ac:dyDescent="0.15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P270" s="217"/>
      <c r="AE270" s="217"/>
      <c r="AF270" s="217"/>
      <c r="AG270" s="217"/>
      <c r="AH270" s="217"/>
      <c r="AI270" s="217"/>
      <c r="AJ270" s="217"/>
      <c r="AK270" s="217"/>
      <c r="AL270" s="217"/>
      <c r="AM270" s="217"/>
      <c r="AN270" s="217"/>
      <c r="AO270" s="217"/>
      <c r="AP270" s="217"/>
      <c r="AQ270" s="217"/>
      <c r="AR270" s="217"/>
      <c r="AS270" s="217"/>
      <c r="AT270" s="217"/>
      <c r="AU270" s="217"/>
      <c r="AV270" s="217"/>
      <c r="AW270" s="217"/>
      <c r="AX270" s="217"/>
      <c r="AY270" s="217"/>
      <c r="AZ270" s="217"/>
    </row>
    <row r="271" spans="1:52" s="216" customFormat="1" ht="20.100000000000001" customHeight="1" x14ac:dyDescent="0.15">
      <c r="A271" s="532" t="s">
        <v>489</v>
      </c>
      <c r="B271" s="532"/>
      <c r="C271" s="532"/>
      <c r="D271" s="532"/>
      <c r="E271" s="532"/>
      <c r="F271" s="532"/>
      <c r="G271" s="532"/>
      <c r="H271" s="532"/>
      <c r="I271" s="532"/>
      <c r="J271" s="532"/>
      <c r="K271" s="532"/>
      <c r="L271" s="532"/>
      <c r="M271" s="532"/>
      <c r="N271" s="532"/>
      <c r="P271" s="217"/>
      <c r="AE271" s="217"/>
      <c r="AF271" s="217"/>
      <c r="AG271" s="217"/>
      <c r="AH271" s="217"/>
      <c r="AI271" s="217"/>
      <c r="AJ271" s="217"/>
      <c r="AK271" s="217"/>
      <c r="AL271" s="217"/>
      <c r="AM271" s="217"/>
      <c r="AN271" s="217"/>
      <c r="AO271" s="217"/>
      <c r="AP271" s="217"/>
      <c r="AQ271" s="217"/>
      <c r="AR271" s="217"/>
      <c r="AS271" s="217"/>
      <c r="AT271" s="217"/>
      <c r="AU271" s="217"/>
      <c r="AV271" s="217"/>
      <c r="AW271" s="217"/>
      <c r="AX271" s="217"/>
      <c r="AY271" s="217"/>
      <c r="AZ271" s="217"/>
    </row>
    <row r="272" spans="1:52" s="216" customFormat="1" ht="20.100000000000001" customHeight="1" x14ac:dyDescent="0.15">
      <c r="A272" s="532" t="s">
        <v>488</v>
      </c>
      <c r="B272" s="532"/>
      <c r="C272" s="532"/>
      <c r="D272" s="532"/>
      <c r="E272" s="532"/>
      <c r="F272" s="532"/>
      <c r="G272" s="532"/>
      <c r="H272" s="532"/>
      <c r="I272" s="532"/>
      <c r="J272" s="532"/>
      <c r="K272" s="532"/>
      <c r="L272" s="532"/>
      <c r="M272" s="532"/>
      <c r="N272" s="532"/>
      <c r="P272" s="217"/>
      <c r="AE272" s="217"/>
      <c r="AF272" s="217"/>
      <c r="AG272" s="217"/>
      <c r="AH272" s="217"/>
      <c r="AI272" s="217"/>
      <c r="AJ272" s="217"/>
      <c r="AK272" s="217"/>
      <c r="AL272" s="217"/>
      <c r="AM272" s="217"/>
      <c r="AN272" s="217"/>
      <c r="AO272" s="217"/>
      <c r="AP272" s="217"/>
      <c r="AQ272" s="217"/>
      <c r="AR272" s="217"/>
      <c r="AS272" s="217"/>
      <c r="AT272" s="217"/>
      <c r="AU272" s="217"/>
      <c r="AV272" s="217"/>
      <c r="AW272" s="217"/>
      <c r="AX272" s="217"/>
      <c r="AY272" s="217"/>
      <c r="AZ272" s="217"/>
    </row>
    <row r="273" spans="1:52" s="216" customFormat="1" ht="20.100000000000001" customHeight="1" x14ac:dyDescent="0.15">
      <c r="A273" s="589" t="s">
        <v>487</v>
      </c>
      <c r="B273" s="532"/>
      <c r="C273" s="532"/>
      <c r="D273" s="532"/>
      <c r="E273" s="532"/>
      <c r="F273" s="532"/>
      <c r="G273" s="532"/>
      <c r="H273" s="532"/>
      <c r="I273" s="532"/>
      <c r="J273" s="532"/>
      <c r="K273" s="532"/>
      <c r="L273" s="532"/>
      <c r="M273" s="532"/>
      <c r="N273" s="532"/>
      <c r="P273" s="217"/>
      <c r="AE273" s="217"/>
      <c r="AF273" s="217"/>
      <c r="AG273" s="217"/>
      <c r="AH273" s="217"/>
      <c r="AI273" s="217"/>
      <c r="AJ273" s="217"/>
      <c r="AK273" s="217"/>
      <c r="AL273" s="217"/>
      <c r="AM273" s="217"/>
      <c r="AN273" s="217"/>
      <c r="AO273" s="217"/>
      <c r="AP273" s="217"/>
      <c r="AQ273" s="217"/>
      <c r="AR273" s="217"/>
      <c r="AS273" s="217"/>
      <c r="AT273" s="217"/>
      <c r="AU273" s="217"/>
      <c r="AV273" s="217"/>
      <c r="AW273" s="217"/>
      <c r="AX273" s="217"/>
      <c r="AY273" s="217"/>
      <c r="AZ273" s="217"/>
    </row>
    <row r="274" spans="1:52" s="216" customFormat="1" ht="20.100000000000001" customHeight="1" x14ac:dyDescent="0.15">
      <c r="A274" s="532" t="s">
        <v>486</v>
      </c>
      <c r="B274" s="532"/>
      <c r="C274" s="532"/>
      <c r="D274" s="532"/>
      <c r="E274" s="532"/>
      <c r="F274" s="532"/>
      <c r="G274" s="532"/>
      <c r="H274" s="532"/>
      <c r="I274" s="532"/>
      <c r="J274" s="532"/>
      <c r="K274" s="532"/>
      <c r="L274" s="532"/>
      <c r="M274" s="532"/>
      <c r="N274" s="532"/>
      <c r="P274" s="217"/>
      <c r="AE274" s="217"/>
      <c r="AF274" s="217"/>
      <c r="AG274" s="217"/>
      <c r="AH274" s="217"/>
      <c r="AI274" s="217"/>
      <c r="AJ274" s="217"/>
      <c r="AK274" s="217"/>
      <c r="AL274" s="217"/>
      <c r="AM274" s="217"/>
      <c r="AN274" s="217"/>
      <c r="AO274" s="217"/>
      <c r="AP274" s="217"/>
      <c r="AQ274" s="217"/>
      <c r="AR274" s="217"/>
      <c r="AS274" s="217"/>
      <c r="AT274" s="217"/>
      <c r="AU274" s="217"/>
      <c r="AV274" s="217"/>
      <c r="AW274" s="217"/>
      <c r="AX274" s="217"/>
      <c r="AY274" s="217"/>
      <c r="AZ274" s="217"/>
    </row>
    <row r="275" spans="1:52" s="216" customFormat="1" ht="20.100000000000001" customHeight="1" x14ac:dyDescent="0.15">
      <c r="A275" s="532"/>
      <c r="B275" s="532"/>
      <c r="C275" s="532"/>
      <c r="D275" s="532"/>
      <c r="E275" s="532"/>
      <c r="F275" s="532"/>
      <c r="G275" s="532"/>
      <c r="H275" s="532"/>
      <c r="I275" s="532"/>
      <c r="J275" s="532"/>
      <c r="K275" s="532"/>
      <c r="L275" s="532"/>
      <c r="M275" s="532"/>
      <c r="N275" s="532"/>
      <c r="P275" s="217"/>
      <c r="AE275" s="217"/>
      <c r="AF275" s="217"/>
      <c r="AG275" s="217"/>
      <c r="AH275" s="217"/>
      <c r="AI275" s="217"/>
      <c r="AJ275" s="217"/>
      <c r="AK275" s="217"/>
      <c r="AL275" s="217"/>
      <c r="AM275" s="217"/>
      <c r="AN275" s="217"/>
      <c r="AO275" s="217"/>
      <c r="AP275" s="217"/>
      <c r="AQ275" s="217"/>
      <c r="AR275" s="217"/>
      <c r="AS275" s="217"/>
      <c r="AT275" s="217"/>
      <c r="AU275" s="217"/>
      <c r="AV275" s="217"/>
      <c r="AW275" s="217"/>
      <c r="AX275" s="217"/>
      <c r="AY275" s="217"/>
      <c r="AZ275" s="217"/>
    </row>
    <row r="276" spans="1:52" s="216" customFormat="1" ht="20.100000000000001" customHeight="1" x14ac:dyDescent="0.15">
      <c r="A276" s="532" t="s">
        <v>485</v>
      </c>
      <c r="B276" s="532"/>
      <c r="C276" s="532"/>
      <c r="D276" s="532"/>
      <c r="E276" s="532"/>
      <c r="F276" s="532"/>
      <c r="G276" s="532"/>
      <c r="H276" s="532"/>
      <c r="I276" s="532"/>
      <c r="J276" s="532"/>
      <c r="K276" s="532"/>
      <c r="L276" s="532"/>
      <c r="M276" s="532"/>
      <c r="N276" s="532"/>
      <c r="P276" s="217"/>
      <c r="AE276" s="217"/>
      <c r="AF276" s="217"/>
      <c r="AG276" s="217"/>
      <c r="AH276" s="217"/>
      <c r="AI276" s="217"/>
      <c r="AJ276" s="217"/>
      <c r="AK276" s="217"/>
      <c r="AL276" s="217"/>
      <c r="AM276" s="217"/>
      <c r="AN276" s="217"/>
      <c r="AO276" s="217"/>
      <c r="AP276" s="217"/>
      <c r="AQ276" s="217"/>
      <c r="AR276" s="217"/>
      <c r="AS276" s="217"/>
      <c r="AT276" s="217"/>
      <c r="AU276" s="217"/>
      <c r="AV276" s="217"/>
      <c r="AW276" s="217"/>
      <c r="AX276" s="217"/>
      <c r="AY276" s="217"/>
      <c r="AZ276" s="217"/>
    </row>
    <row r="277" spans="1:52" ht="18.75" customHeight="1" x14ac:dyDescent="0.15">
      <c r="A277" s="215"/>
      <c r="B277" s="214"/>
      <c r="C277" s="213"/>
      <c r="D277" s="213"/>
      <c r="E277" s="213"/>
      <c r="F277" s="588"/>
      <c r="G277" s="588"/>
      <c r="H277" s="588"/>
      <c r="I277" s="588"/>
      <c r="J277" s="588"/>
      <c r="K277" s="588"/>
      <c r="L277" s="588"/>
      <c r="M277" s="588"/>
      <c r="N277" s="588"/>
      <c r="P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  <c r="AV277" s="78"/>
      <c r="AW277" s="78"/>
      <c r="AX277" s="78"/>
      <c r="AY277" s="78"/>
      <c r="AZ277" s="78"/>
    </row>
    <row r="279" spans="1:52" ht="12.75" thickBot="1" x14ac:dyDescent="0.2"/>
    <row r="280" spans="1:52" ht="12.75" thickBot="1" x14ac:dyDescent="0.2">
      <c r="K280" s="510">
        <f>K225+K268</f>
        <v>35851584</v>
      </c>
      <c r="L280" s="510">
        <f>L225+L268</f>
        <v>230433</v>
      </c>
    </row>
  </sheetData>
  <mergeCells count="93">
    <mergeCell ref="M3:M4"/>
    <mergeCell ref="N3:N4"/>
    <mergeCell ref="G5:G7"/>
    <mergeCell ref="H5:H7"/>
    <mergeCell ref="I2:N2"/>
    <mergeCell ref="I3:I4"/>
    <mergeCell ref="J3:J4"/>
    <mergeCell ref="K3:K4"/>
    <mergeCell ref="L3:L4"/>
    <mergeCell ref="A8:B8"/>
    <mergeCell ref="A2:A4"/>
    <mergeCell ref="B2:B4"/>
    <mergeCell ref="F2:F4"/>
    <mergeCell ref="G2:H3"/>
    <mergeCell ref="C2:E2"/>
    <mergeCell ref="C3:C4"/>
    <mergeCell ref="D3:D4"/>
    <mergeCell ref="E3:E4"/>
    <mergeCell ref="G50:H50"/>
    <mergeCell ref="G51:H51"/>
    <mergeCell ref="G52:H52"/>
    <mergeCell ref="G53:H53"/>
    <mergeCell ref="G56:H56"/>
    <mergeCell ref="G57:H57"/>
    <mergeCell ref="G130:H130"/>
    <mergeCell ref="G125:H125"/>
    <mergeCell ref="G126:H126"/>
    <mergeCell ref="G127:H127"/>
    <mergeCell ref="G58:H58"/>
    <mergeCell ref="G94:H94"/>
    <mergeCell ref="G95:H95"/>
    <mergeCell ref="G105:H105"/>
    <mergeCell ref="G106:H106"/>
    <mergeCell ref="G107:H107"/>
    <mergeCell ref="A17:B17"/>
    <mergeCell ref="G46:H46"/>
    <mergeCell ref="G47:H47"/>
    <mergeCell ref="G48:H48"/>
    <mergeCell ref="G49:H49"/>
    <mergeCell ref="A275:N275"/>
    <mergeCell ref="A268:B268"/>
    <mergeCell ref="A269:B269"/>
    <mergeCell ref="F277:N277"/>
    <mergeCell ref="A276:N276"/>
    <mergeCell ref="A274:N274"/>
    <mergeCell ref="A272:N272"/>
    <mergeCell ref="A273:N273"/>
    <mergeCell ref="A271:N271"/>
    <mergeCell ref="G203:H203"/>
    <mergeCell ref="G204:H204"/>
    <mergeCell ref="G205:H205"/>
    <mergeCell ref="G206:H206"/>
    <mergeCell ref="G207:H207"/>
    <mergeCell ref="G208:H208"/>
    <mergeCell ref="G219:H219"/>
    <mergeCell ref="G222:H222"/>
    <mergeCell ref="G223:H223"/>
    <mergeCell ref="G224:H224"/>
    <mergeCell ref="G211:H211"/>
    <mergeCell ref="A225:B225"/>
    <mergeCell ref="Q2:Q4"/>
    <mergeCell ref="R2:R4"/>
    <mergeCell ref="G196:H196"/>
    <mergeCell ref="C1:N1"/>
    <mergeCell ref="G181:H181"/>
    <mergeCell ref="G185:H185"/>
    <mergeCell ref="G186:H186"/>
    <mergeCell ref="G187:H187"/>
    <mergeCell ref="G188:H188"/>
    <mergeCell ref="G202:H202"/>
    <mergeCell ref="G180:H180"/>
    <mergeCell ref="G59:H59"/>
    <mergeCell ref="G60:H60"/>
    <mergeCell ref="G61:H61"/>
    <mergeCell ref="G93:H93"/>
    <mergeCell ref="AB3:AB4"/>
    <mergeCell ref="AC3:AC4"/>
    <mergeCell ref="AD3:AD4"/>
    <mergeCell ref="W2:X3"/>
    <mergeCell ref="Y2:AD2"/>
    <mergeCell ref="Y3:Y4"/>
    <mergeCell ref="Z3:Z4"/>
    <mergeCell ref="AA3:AA4"/>
    <mergeCell ref="S2:U2"/>
    <mergeCell ref="V2:V4"/>
    <mergeCell ref="S3:S4"/>
    <mergeCell ref="T3:T4"/>
    <mergeCell ref="U3:U4"/>
    <mergeCell ref="Q268:R268"/>
    <mergeCell ref="Q269:R269"/>
    <mergeCell ref="Q8:R8"/>
    <mergeCell ref="Q17:R17"/>
    <mergeCell ref="Q225:R225"/>
  </mergeCells>
  <phoneticPr fontId="1"/>
  <printOptions horizontalCentered="1"/>
  <pageMargins left="0.23622047244094491" right="0.23622047244094491" top="0.31496062992125984" bottom="0.31496062992125984" header="0" footer="0.31496062992125984"/>
  <pageSetup paperSize="9" scale="60" firstPageNumber="39" fitToHeight="4" orientation="portrait" useFirstPageNumber="1" r:id="rId1"/>
  <headerFooter alignWithMargins="0">
    <oddFooter>&amp;C&amp;14- &amp;P -</oddFooter>
  </headerFooter>
  <rowBreaks count="3" manualBreakCount="3">
    <brk id="75" max="11" man="1"/>
    <brk id="145" max="11" man="1"/>
    <brk id="216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Ⅲサービス(1)</vt:lpstr>
      <vt:lpstr>'Ⅲサービス(1)'!Print_Area</vt:lpstr>
      <vt:lpstr>'Ⅲサービス(1)'!Print_Titles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2022-08-08T06:23:48Z</cp:lastPrinted>
  <dcterms:created xsi:type="dcterms:W3CDTF">2020-04-17T08:08:10Z</dcterms:created>
  <dcterms:modified xsi:type="dcterms:W3CDTF">2022-10-14T12:40:03Z</dcterms:modified>
</cp:coreProperties>
</file>