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EF996FED-22CF-425D-ACDE-32217CFD3FBE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Ⅱ資料(１)" sheetId="11" r:id="rId1"/>
    <sheet name="Sheet1" sheetId="22" r:id="rId2"/>
  </sheets>
  <definedNames>
    <definedName name="_xlnm._FilterDatabase" localSheetId="0" hidden="1">'Ⅱ資料(１)'!$A$16:$XEN$269</definedName>
    <definedName name="_xlnm.Print_Area" localSheetId="0">'Ⅱ資料(１)'!$A$1:$N$269</definedName>
    <definedName name="_xlnm.Print_Titles" localSheetId="0">'Ⅱ資料(１)'!$1:$2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9" i="11" l="1"/>
  <c r="L71" i="11" l="1"/>
  <c r="K71" i="11"/>
  <c r="J71" i="11"/>
  <c r="I71" i="11"/>
  <c r="M101" i="11" l="1"/>
  <c r="N101" i="11"/>
  <c r="M102" i="11"/>
  <c r="N102" i="11"/>
  <c r="M103" i="11"/>
  <c r="N103" i="11"/>
  <c r="M104" i="11"/>
  <c r="N104" i="11"/>
  <c r="M105" i="11"/>
  <c r="N105" i="11"/>
  <c r="M106" i="11"/>
  <c r="N106" i="11"/>
  <c r="M107" i="11"/>
  <c r="N107" i="11"/>
  <c r="N100" i="11"/>
  <c r="M100" i="11"/>
  <c r="F101" i="11"/>
  <c r="F102" i="11"/>
  <c r="F103" i="11"/>
  <c r="F104" i="11"/>
  <c r="F105" i="11"/>
  <c r="F106" i="11"/>
  <c r="F107" i="11"/>
  <c r="F100" i="11"/>
  <c r="F219" i="11" l="1"/>
  <c r="F218" i="11"/>
  <c r="H23" i="11" l="1"/>
  <c r="E23" i="11"/>
  <c r="D23" i="11"/>
  <c r="C23" i="11"/>
  <c r="F165" i="11" l="1"/>
  <c r="F162" i="11"/>
  <c r="F161" i="11"/>
  <c r="F160" i="11"/>
  <c r="F159" i="11"/>
  <c r="F158" i="11"/>
  <c r="F157" i="11"/>
  <c r="F156" i="11"/>
  <c r="F155" i="11"/>
  <c r="N129" i="11"/>
  <c r="M129" i="11"/>
  <c r="N128" i="11" l="1"/>
  <c r="M128" i="11"/>
  <c r="N124" i="11"/>
  <c r="M124" i="11"/>
  <c r="C66" i="11" l="1"/>
  <c r="N122" i="11"/>
  <c r="N6" i="11"/>
  <c r="N5" i="11"/>
  <c r="M89" i="11"/>
  <c r="F62" i="11"/>
  <c r="F24" i="11"/>
  <c r="F23" i="11"/>
  <c r="F22" i="11"/>
  <c r="F21" i="11"/>
  <c r="F20" i="11"/>
  <c r="F19" i="11"/>
  <c r="F18" i="11"/>
  <c r="F15" i="11"/>
  <c r="F13" i="11"/>
  <c r="F12" i="11"/>
  <c r="F11" i="11"/>
  <c r="F10" i="11"/>
  <c r="F9" i="11"/>
  <c r="F6" i="11"/>
  <c r="F5" i="11"/>
  <c r="N255" i="11"/>
  <c r="M255" i="11"/>
  <c r="N165" i="11"/>
  <c r="M165" i="11"/>
  <c r="N155" i="11"/>
  <c r="N147" i="11"/>
  <c r="M155" i="11"/>
  <c r="N115" i="11"/>
  <c r="M116" i="11"/>
  <c r="M115" i="11"/>
  <c r="M109" i="11"/>
  <c r="N96" i="11"/>
  <c r="M96" i="11"/>
  <c r="N91" i="11"/>
  <c r="M94" i="11"/>
  <c r="M93" i="11"/>
  <c r="M92" i="11"/>
  <c r="M91" i="11"/>
  <c r="N89" i="11"/>
  <c r="N88" i="11"/>
  <c r="N87" i="11"/>
  <c r="N86" i="11"/>
  <c r="N85" i="11"/>
  <c r="N84" i="11"/>
  <c r="N83" i="11"/>
  <c r="N82" i="11"/>
  <c r="N81" i="11"/>
  <c r="M88" i="11"/>
  <c r="M87" i="11"/>
  <c r="M86" i="11"/>
  <c r="M85" i="11"/>
  <c r="M84" i="11"/>
  <c r="M83" i="11"/>
  <c r="M82" i="11"/>
  <c r="M81" i="11"/>
  <c r="N79" i="11"/>
  <c r="N78" i="11"/>
  <c r="N77" i="11"/>
  <c r="N76" i="11"/>
  <c r="M79" i="11"/>
  <c r="M78" i="11"/>
  <c r="M77" i="11"/>
  <c r="M76" i="11"/>
  <c r="N70" i="11"/>
  <c r="N69" i="11"/>
  <c r="N68" i="11"/>
  <c r="N67" i="11"/>
  <c r="M70" i="11"/>
  <c r="M69" i="11"/>
  <c r="M68" i="11"/>
  <c r="M67" i="11"/>
  <c r="N65" i="11"/>
  <c r="N64" i="11"/>
  <c r="N63" i="11"/>
  <c r="N62" i="11"/>
  <c r="M65" i="11"/>
  <c r="M64" i="11"/>
  <c r="M63" i="11"/>
  <c r="M62" i="11"/>
  <c r="M60" i="11"/>
  <c r="M59" i="11"/>
  <c r="M58" i="11"/>
  <c r="M57" i="11"/>
  <c r="M56" i="11"/>
  <c r="M55" i="11"/>
  <c r="M54" i="11"/>
  <c r="N60" i="11"/>
  <c r="N59" i="11"/>
  <c r="N58" i="11"/>
  <c r="N57" i="11"/>
  <c r="N56" i="11"/>
  <c r="N55" i="11"/>
  <c r="N54" i="11"/>
  <c r="M25" i="11"/>
  <c r="M24" i="11"/>
  <c r="M23" i="11"/>
  <c r="M22" i="11"/>
  <c r="M21" i="11"/>
  <c r="M20" i="11"/>
  <c r="M19" i="11"/>
  <c r="M18" i="11"/>
  <c r="N14" i="11"/>
  <c r="N13" i="11"/>
  <c r="N11" i="11"/>
  <c r="N10" i="11"/>
  <c r="N9" i="11"/>
  <c r="N8" i="11"/>
  <c r="M15" i="11"/>
  <c r="M14" i="11"/>
  <c r="M13" i="11"/>
  <c r="M12" i="11"/>
  <c r="M11" i="11"/>
  <c r="M10" i="11"/>
  <c r="M9" i="11"/>
  <c r="M8" i="11"/>
  <c r="M6" i="11"/>
  <c r="M5" i="11"/>
  <c r="F7" i="11" l="1"/>
  <c r="C189" i="11" l="1"/>
  <c r="L183" i="11"/>
  <c r="K183" i="11"/>
  <c r="J183" i="11"/>
  <c r="I183" i="11"/>
  <c r="H183" i="11"/>
  <c r="E183" i="11"/>
  <c r="D183" i="11"/>
  <c r="C183" i="11"/>
  <c r="C178" i="11"/>
  <c r="C175" i="11"/>
  <c r="F174" i="11"/>
  <c r="F173" i="11"/>
  <c r="C170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C146" i="11"/>
  <c r="J128" i="11"/>
  <c r="H128" i="11"/>
  <c r="E128" i="11"/>
  <c r="D128" i="11"/>
  <c r="G71" i="11"/>
  <c r="L61" i="11"/>
  <c r="K61" i="11"/>
  <c r="J61" i="11"/>
  <c r="I61" i="11"/>
  <c r="H61" i="11"/>
  <c r="G61" i="11"/>
  <c r="F63" i="11"/>
  <c r="F64" i="11"/>
  <c r="F65" i="11"/>
  <c r="E61" i="11"/>
  <c r="D61" i="11"/>
  <c r="C61" i="11"/>
  <c r="F61" i="11" l="1"/>
  <c r="C163" i="11" l="1"/>
  <c r="D163" i="11"/>
  <c r="E163" i="11"/>
  <c r="N249" i="11" l="1"/>
  <c r="M249" i="11"/>
  <c r="N248" i="11"/>
  <c r="M248" i="11"/>
  <c r="F68" i="11" l="1"/>
  <c r="N22" i="11" l="1"/>
  <c r="F250" i="11" l="1"/>
  <c r="N250" i="11" l="1"/>
  <c r="M250" i="11"/>
  <c r="N94" i="11" l="1"/>
  <c r="F94" i="11"/>
  <c r="N93" i="11"/>
  <c r="F93" i="11"/>
  <c r="N92" i="11"/>
  <c r="F92" i="11"/>
  <c r="F91" i="11"/>
  <c r="L90" i="11"/>
  <c r="K90" i="11"/>
  <c r="J90" i="11"/>
  <c r="I90" i="11"/>
  <c r="H90" i="11"/>
  <c r="G90" i="11"/>
  <c r="E90" i="11"/>
  <c r="D90" i="11"/>
  <c r="C90" i="11"/>
  <c r="N90" i="11" l="1"/>
  <c r="F90" i="11"/>
  <c r="M90" i="11"/>
  <c r="N188" i="11"/>
  <c r="M188" i="11"/>
  <c r="F188" i="11"/>
  <c r="N187" i="11"/>
  <c r="M187" i="11"/>
  <c r="F187" i="11"/>
  <c r="N186" i="11"/>
  <c r="M186" i="11"/>
  <c r="F186" i="11"/>
  <c r="N185" i="11"/>
  <c r="M185" i="11"/>
  <c r="F185" i="11"/>
  <c r="N184" i="11"/>
  <c r="M184" i="11"/>
  <c r="F184" i="11"/>
  <c r="G183" i="11"/>
  <c r="M183" i="11" l="1"/>
  <c r="F183" i="11"/>
  <c r="N183" i="11"/>
  <c r="F127" i="11" l="1"/>
  <c r="F126" i="11"/>
  <c r="F125" i="11"/>
  <c r="F124" i="11"/>
  <c r="N123" i="11"/>
  <c r="M123" i="11"/>
  <c r="L123" i="11"/>
  <c r="K123" i="11"/>
  <c r="J123" i="11"/>
  <c r="I123" i="11"/>
  <c r="H123" i="11"/>
  <c r="G123" i="11"/>
  <c r="E123" i="11"/>
  <c r="D123" i="11"/>
  <c r="C123" i="11"/>
  <c r="F123" i="11" l="1"/>
  <c r="N262" i="11" l="1"/>
  <c r="M262" i="11"/>
  <c r="F262" i="11"/>
  <c r="N261" i="11"/>
  <c r="M261" i="11"/>
  <c r="F261" i="11"/>
  <c r="L260" i="11"/>
  <c r="K260" i="11"/>
  <c r="J260" i="11"/>
  <c r="I260" i="11"/>
  <c r="H260" i="11"/>
  <c r="G260" i="11"/>
  <c r="E260" i="11"/>
  <c r="D260" i="11"/>
  <c r="C260" i="11"/>
  <c r="M260" i="11" l="1"/>
  <c r="F260" i="11"/>
  <c r="N260" i="11"/>
  <c r="N168" i="11"/>
  <c r="M168" i="11"/>
  <c r="F168" i="11"/>
  <c r="N167" i="11"/>
  <c r="M167" i="11"/>
  <c r="F167" i="11"/>
  <c r="N166" i="11"/>
  <c r="M166" i="11"/>
  <c r="F166" i="11"/>
  <c r="N164" i="11"/>
  <c r="M164" i="11"/>
  <c r="F164" i="11"/>
  <c r="L163" i="11"/>
  <c r="K163" i="11"/>
  <c r="J163" i="11"/>
  <c r="I163" i="11"/>
  <c r="H163" i="11"/>
  <c r="G163" i="11"/>
  <c r="F163" i="11" l="1"/>
  <c r="N163" i="11"/>
  <c r="M163" i="11"/>
  <c r="N97" i="11" l="1"/>
  <c r="M97" i="11"/>
  <c r="D95" i="11"/>
  <c r="C95" i="11"/>
  <c r="F96" i="11"/>
  <c r="L95" i="11"/>
  <c r="K95" i="11"/>
  <c r="J95" i="11"/>
  <c r="I95" i="11"/>
  <c r="H95" i="11"/>
  <c r="G95" i="11"/>
  <c r="E95" i="11"/>
  <c r="F97" i="11" l="1"/>
  <c r="F95" i="11" s="1"/>
  <c r="M95" i="11"/>
  <c r="N95" i="11"/>
  <c r="N267" i="11" l="1"/>
  <c r="M267" i="11"/>
  <c r="F267" i="11"/>
  <c r="N145" i="11" l="1"/>
  <c r="M145" i="11"/>
  <c r="F145" i="11"/>
  <c r="N144" i="11"/>
  <c r="M144" i="11"/>
  <c r="F144" i="11"/>
  <c r="N143" i="11"/>
  <c r="M143" i="11"/>
  <c r="F143" i="11"/>
  <c r="N142" i="11"/>
  <c r="M142" i="11"/>
  <c r="F142" i="11"/>
  <c r="L141" i="11"/>
  <c r="K141" i="11"/>
  <c r="J141" i="11"/>
  <c r="I141" i="11"/>
  <c r="H141" i="11"/>
  <c r="G141" i="11"/>
  <c r="E141" i="11"/>
  <c r="D141" i="11"/>
  <c r="C141" i="11"/>
  <c r="N141" i="11" l="1"/>
  <c r="F141" i="11"/>
  <c r="M141" i="11"/>
  <c r="K99" i="11" l="1"/>
  <c r="J99" i="11"/>
  <c r="D99" i="11"/>
  <c r="C99" i="11"/>
  <c r="L99" i="11"/>
  <c r="H99" i="11"/>
  <c r="G99" i="11"/>
  <c r="E99" i="11"/>
  <c r="I99" i="11" l="1"/>
  <c r="N99" i="11"/>
  <c r="M99" i="11"/>
  <c r="F99" i="11"/>
  <c r="N193" i="11" l="1"/>
  <c r="M193" i="11"/>
  <c r="F193" i="11"/>
  <c r="N192" i="11"/>
  <c r="M192" i="11"/>
  <c r="F192" i="11"/>
  <c r="N191" i="11"/>
  <c r="M191" i="11"/>
  <c r="F191" i="11"/>
  <c r="N190" i="11"/>
  <c r="M190" i="11"/>
  <c r="F190" i="11"/>
  <c r="L189" i="11"/>
  <c r="K189" i="11"/>
  <c r="J189" i="11"/>
  <c r="I189" i="11"/>
  <c r="H189" i="11"/>
  <c r="G189" i="11"/>
  <c r="E189" i="11"/>
  <c r="D189" i="11"/>
  <c r="M189" i="11" l="1"/>
  <c r="F189" i="11"/>
  <c r="N189" i="11"/>
  <c r="N173" i="11" l="1"/>
  <c r="M173" i="11"/>
  <c r="F74" i="11" l="1"/>
  <c r="F73" i="11"/>
  <c r="F72" i="11"/>
  <c r="N71" i="11"/>
  <c r="M71" i="11"/>
  <c r="H71" i="11"/>
  <c r="E71" i="11"/>
  <c r="D71" i="11"/>
  <c r="C71" i="11"/>
  <c r="F71" i="11" l="1"/>
  <c r="N237" i="11" l="1"/>
  <c r="M237" i="11"/>
  <c r="F237" i="11"/>
  <c r="H237" i="11" s="1"/>
  <c r="N236" i="11"/>
  <c r="M236" i="11"/>
  <c r="F236" i="11"/>
  <c r="N235" i="11"/>
  <c r="M235" i="11"/>
  <c r="F235" i="11"/>
  <c r="H235" i="11" s="1"/>
  <c r="L234" i="11"/>
  <c r="K234" i="11"/>
  <c r="J234" i="11"/>
  <c r="I234" i="11"/>
  <c r="G234" i="11"/>
  <c r="E234" i="11"/>
  <c r="D234" i="11"/>
  <c r="C234" i="11"/>
  <c r="M234" i="11" l="1"/>
  <c r="F234" i="11"/>
  <c r="N234" i="11"/>
  <c r="H236" i="11"/>
  <c r="H234" i="11" s="1"/>
  <c r="F79" i="11" l="1"/>
  <c r="F78" i="11"/>
  <c r="F77" i="11"/>
  <c r="F76" i="11"/>
  <c r="L75" i="11"/>
  <c r="K75" i="11"/>
  <c r="J75" i="11"/>
  <c r="I75" i="11"/>
  <c r="H75" i="11"/>
  <c r="G75" i="11"/>
  <c r="E75" i="11"/>
  <c r="D75" i="11"/>
  <c r="C75" i="11"/>
  <c r="M75" i="11" l="1"/>
  <c r="F75" i="11"/>
  <c r="N75" i="11"/>
  <c r="N181" i="11"/>
  <c r="M181" i="11"/>
  <c r="F181" i="11"/>
  <c r="N180" i="11"/>
  <c r="M180" i="11"/>
  <c r="F180" i="11"/>
  <c r="N179" i="11"/>
  <c r="M179" i="11"/>
  <c r="F179" i="11"/>
  <c r="L178" i="11"/>
  <c r="K178" i="11"/>
  <c r="J178" i="11"/>
  <c r="I178" i="11"/>
  <c r="H178" i="11"/>
  <c r="G178" i="11"/>
  <c r="E178" i="11"/>
  <c r="D178" i="11"/>
  <c r="M178" i="11" l="1"/>
  <c r="N178" i="11"/>
  <c r="F178" i="11"/>
  <c r="N264" i="11" l="1"/>
  <c r="M264" i="11"/>
  <c r="F264" i="11"/>
  <c r="M61" i="11" l="1"/>
  <c r="N61" i="11" l="1"/>
  <c r="F52" i="11"/>
  <c r="F51" i="11"/>
  <c r="F50" i="11"/>
  <c r="F49" i="11"/>
  <c r="F48" i="11"/>
  <c r="F47" i="11"/>
  <c r="F46" i="11"/>
  <c r="F45" i="11"/>
  <c r="F44" i="11"/>
  <c r="L43" i="11"/>
  <c r="K43" i="11"/>
  <c r="J43" i="11"/>
  <c r="I43" i="11"/>
  <c r="G43" i="11"/>
  <c r="E43" i="11"/>
  <c r="D43" i="11"/>
  <c r="C43" i="11"/>
  <c r="H43" i="11" l="1"/>
  <c r="N43" i="11"/>
  <c r="F43" i="11"/>
  <c r="M43" i="11"/>
  <c r="N140" i="11" l="1"/>
  <c r="M140" i="11"/>
  <c r="F140" i="11"/>
  <c r="N252" i="11" l="1"/>
  <c r="M252" i="11"/>
  <c r="F252" i="11"/>
  <c r="N172" i="11" l="1"/>
  <c r="M172" i="11"/>
  <c r="F172" i="11"/>
  <c r="N171" i="11"/>
  <c r="M171" i="11"/>
  <c r="F171" i="11"/>
  <c r="L170" i="11"/>
  <c r="K170" i="11"/>
  <c r="J170" i="11"/>
  <c r="I170" i="11"/>
  <c r="H170" i="11"/>
  <c r="G170" i="11"/>
  <c r="E170" i="11"/>
  <c r="D170" i="11"/>
  <c r="F170" i="11" l="1"/>
  <c r="M170" i="11"/>
  <c r="N170" i="11"/>
  <c r="N113" i="11"/>
  <c r="M113" i="11"/>
  <c r="F113" i="11"/>
  <c r="N112" i="11"/>
  <c r="M112" i="11"/>
  <c r="F112" i="11"/>
  <c r="N111" i="11"/>
  <c r="M111" i="11"/>
  <c r="F111" i="11"/>
  <c r="N110" i="11"/>
  <c r="M110" i="11"/>
  <c r="F110" i="11"/>
  <c r="N109" i="11"/>
  <c r="F109" i="11"/>
  <c r="L108" i="11"/>
  <c r="K108" i="11"/>
  <c r="J108" i="11"/>
  <c r="I108" i="11"/>
  <c r="H108" i="11"/>
  <c r="G108" i="11"/>
  <c r="E108" i="11"/>
  <c r="D108" i="11"/>
  <c r="C108" i="11"/>
  <c r="N108" i="11" l="1"/>
  <c r="M108" i="11"/>
  <c r="F108" i="11"/>
  <c r="N177" i="11" l="1"/>
  <c r="M177" i="11"/>
  <c r="F177" i="11"/>
  <c r="N176" i="11"/>
  <c r="M176" i="11"/>
  <c r="F176" i="11"/>
  <c r="L175" i="11"/>
  <c r="K175" i="11"/>
  <c r="J175" i="11"/>
  <c r="I175" i="11"/>
  <c r="H175" i="11"/>
  <c r="G175" i="11"/>
  <c r="E175" i="11"/>
  <c r="D175" i="11"/>
  <c r="F175" i="11" l="1"/>
  <c r="M175" i="11"/>
  <c r="N175" i="11"/>
  <c r="F8" i="11"/>
  <c r="N265" i="11" l="1"/>
  <c r="M265" i="11"/>
  <c r="F265" i="11"/>
  <c r="N196" i="11" l="1"/>
  <c r="M196" i="11"/>
  <c r="F196" i="11"/>
  <c r="N195" i="11"/>
  <c r="M195" i="11"/>
  <c r="F195" i="11"/>
  <c r="L194" i="11"/>
  <c r="K194" i="11"/>
  <c r="J194" i="11"/>
  <c r="I194" i="11"/>
  <c r="H194" i="11"/>
  <c r="G194" i="11"/>
  <c r="E194" i="11"/>
  <c r="D194" i="11"/>
  <c r="C194" i="11"/>
  <c r="F194" i="11" l="1"/>
  <c r="M194" i="11"/>
  <c r="N194" i="11"/>
  <c r="N231" i="11"/>
  <c r="M231" i="11"/>
  <c r="F231" i="11"/>
  <c r="N230" i="11"/>
  <c r="M230" i="11"/>
  <c r="F230" i="11"/>
  <c r="F229" i="11" s="1"/>
  <c r="L229" i="11"/>
  <c r="K229" i="11"/>
  <c r="J229" i="11"/>
  <c r="I229" i="11"/>
  <c r="H229" i="11"/>
  <c r="G229" i="11"/>
  <c r="E229" i="11"/>
  <c r="D229" i="11"/>
  <c r="C229" i="11"/>
  <c r="M229" i="11" l="1"/>
  <c r="N229" i="11"/>
  <c r="N42" i="11"/>
  <c r="M42" i="11"/>
  <c r="F42" i="11"/>
  <c r="N41" i="11"/>
  <c r="M41" i="11"/>
  <c r="F41" i="11"/>
  <c r="N40" i="11"/>
  <c r="M40" i="11"/>
  <c r="F40" i="11"/>
  <c r="N39" i="11"/>
  <c r="M39" i="11"/>
  <c r="F39" i="11"/>
  <c r="N38" i="11"/>
  <c r="M38" i="11"/>
  <c r="F38" i="11"/>
  <c r="N37" i="11"/>
  <c r="M37" i="11"/>
  <c r="F37" i="11"/>
  <c r="N36" i="11"/>
  <c r="M36" i="11"/>
  <c r="F36" i="11"/>
  <c r="N35" i="11"/>
  <c r="M35" i="11"/>
  <c r="F35" i="11"/>
  <c r="N34" i="11"/>
  <c r="M34" i="11"/>
  <c r="F34" i="11"/>
  <c r="N33" i="11"/>
  <c r="M33" i="11"/>
  <c r="F33" i="11"/>
  <c r="N32" i="11"/>
  <c r="M32" i="11"/>
  <c r="F32" i="11"/>
  <c r="N31" i="11"/>
  <c r="M31" i="11"/>
  <c r="F31" i="11"/>
  <c r="N30" i="11"/>
  <c r="M30" i="11"/>
  <c r="F30" i="11"/>
  <c r="N29" i="11"/>
  <c r="M29" i="11"/>
  <c r="F29" i="11"/>
  <c r="N28" i="11"/>
  <c r="M28" i="11"/>
  <c r="F28" i="11"/>
  <c r="N27" i="11"/>
  <c r="M27" i="11"/>
  <c r="F27" i="11"/>
  <c r="N26" i="11"/>
  <c r="M26" i="11"/>
  <c r="F26" i="11"/>
  <c r="N25" i="11"/>
  <c r="F25" i="11"/>
  <c r="N24" i="11"/>
  <c r="N23" i="11"/>
  <c r="N21" i="11"/>
  <c r="N20" i="11"/>
  <c r="N19" i="11"/>
  <c r="N18" i="11"/>
  <c r="L17" i="11"/>
  <c r="K17" i="11"/>
  <c r="J17" i="11"/>
  <c r="I17" i="11"/>
  <c r="H17" i="11"/>
  <c r="G17" i="11"/>
  <c r="E17" i="11"/>
  <c r="D17" i="11"/>
  <c r="C17" i="11"/>
  <c r="F17" i="11" l="1"/>
  <c r="M17" i="11"/>
  <c r="N17" i="11"/>
  <c r="N199" i="11" l="1"/>
  <c r="M199" i="11"/>
  <c r="F199" i="11"/>
  <c r="N198" i="11"/>
  <c r="M198" i="11"/>
  <c r="F198" i="11"/>
  <c r="L197" i="11"/>
  <c r="K197" i="11"/>
  <c r="J197" i="11"/>
  <c r="I197" i="11"/>
  <c r="H197" i="11"/>
  <c r="G197" i="11"/>
  <c r="E197" i="11"/>
  <c r="D197" i="11"/>
  <c r="C197" i="11"/>
  <c r="N197" i="11" l="1"/>
  <c r="M197" i="11"/>
  <c r="F197" i="11"/>
  <c r="N139" i="11" l="1"/>
  <c r="M139" i="11"/>
  <c r="F139" i="11"/>
  <c r="F89" i="11" l="1"/>
  <c r="F88" i="11"/>
  <c r="F87" i="11"/>
  <c r="F86" i="11"/>
  <c r="F85" i="11"/>
  <c r="F84" i="11"/>
  <c r="F83" i="11"/>
  <c r="F82" i="11"/>
  <c r="F81" i="11"/>
  <c r="L80" i="11"/>
  <c r="K80" i="11"/>
  <c r="J80" i="11"/>
  <c r="I80" i="11"/>
  <c r="H80" i="11"/>
  <c r="G80" i="11"/>
  <c r="E80" i="11"/>
  <c r="D80" i="11"/>
  <c r="C80" i="11"/>
  <c r="F80" i="11" l="1"/>
  <c r="M80" i="11"/>
  <c r="N80" i="11"/>
  <c r="N211" i="11" l="1"/>
  <c r="M211" i="11"/>
  <c r="F211" i="11"/>
  <c r="N210" i="11"/>
  <c r="M210" i="11"/>
  <c r="F210" i="11"/>
  <c r="L209" i="11"/>
  <c r="K209" i="11"/>
  <c r="J209" i="11"/>
  <c r="I209" i="11"/>
  <c r="H209" i="11"/>
  <c r="G209" i="11"/>
  <c r="E209" i="11"/>
  <c r="D209" i="11"/>
  <c r="C209" i="11"/>
  <c r="M209" i="11" l="1"/>
  <c r="F209" i="11"/>
  <c r="N209" i="11"/>
  <c r="N208" i="11" l="1"/>
  <c r="M208" i="11"/>
  <c r="F208" i="11"/>
  <c r="N207" i="11"/>
  <c r="M207" i="11"/>
  <c r="F207" i="11"/>
  <c r="N206" i="11"/>
  <c r="M206" i="11"/>
  <c r="F206" i="11"/>
  <c r="N205" i="11"/>
  <c r="M205" i="11"/>
  <c r="F205" i="11"/>
  <c r="N204" i="11"/>
  <c r="M204" i="11"/>
  <c r="F204" i="11"/>
  <c r="N203" i="11"/>
  <c r="M203" i="11"/>
  <c r="F203" i="11"/>
  <c r="N202" i="11"/>
  <c r="M202" i="11"/>
  <c r="F202" i="11"/>
  <c r="N201" i="11"/>
  <c r="M201" i="11"/>
  <c r="F201" i="11"/>
  <c r="L200" i="11"/>
  <c r="K200" i="11"/>
  <c r="J200" i="11"/>
  <c r="I200" i="11"/>
  <c r="H200" i="11"/>
  <c r="G200" i="11"/>
  <c r="E200" i="11"/>
  <c r="D200" i="11"/>
  <c r="C200" i="11"/>
  <c r="M200" i="11" l="1"/>
  <c r="F200" i="11"/>
  <c r="N200" i="11"/>
  <c r="F70" i="11" l="1"/>
  <c r="F69" i="11"/>
  <c r="F67" i="11"/>
  <c r="L66" i="11"/>
  <c r="K66" i="11"/>
  <c r="J66" i="11"/>
  <c r="I66" i="11"/>
  <c r="H66" i="11"/>
  <c r="G66" i="11"/>
  <c r="E66" i="11"/>
  <c r="D66" i="11"/>
  <c r="N66" i="11" l="1"/>
  <c r="M66" i="11"/>
  <c r="F66" i="11"/>
  <c r="N224" i="11" l="1"/>
  <c r="M224" i="11"/>
  <c r="F224" i="11"/>
  <c r="N223" i="11"/>
  <c r="M223" i="11"/>
  <c r="F223" i="11"/>
  <c r="N222" i="11"/>
  <c r="M222" i="11"/>
  <c r="F222" i="11"/>
  <c r="N221" i="11"/>
  <c r="M221" i="11"/>
  <c r="F221" i="11"/>
  <c r="L220" i="11"/>
  <c r="K220" i="11"/>
  <c r="J220" i="11"/>
  <c r="I220" i="11"/>
  <c r="H220" i="11"/>
  <c r="G220" i="11"/>
  <c r="E220" i="11"/>
  <c r="D220" i="11"/>
  <c r="C220" i="11"/>
  <c r="N220" i="11" l="1"/>
  <c r="F220" i="11"/>
  <c r="M220" i="11"/>
  <c r="N232" i="11" l="1"/>
  <c r="M232" i="11"/>
  <c r="F232" i="11"/>
  <c r="N239" i="11" l="1"/>
  <c r="M239" i="11"/>
  <c r="F239" i="11"/>
  <c r="N133" i="11" l="1"/>
  <c r="M133" i="11"/>
  <c r="F133" i="11"/>
  <c r="N132" i="11"/>
  <c r="M132" i="11"/>
  <c r="F132" i="11"/>
  <c r="L131" i="11"/>
  <c r="K131" i="11"/>
  <c r="J131" i="11"/>
  <c r="I131" i="11"/>
  <c r="H131" i="11"/>
  <c r="G131" i="11"/>
  <c r="E131" i="11"/>
  <c r="D131" i="11"/>
  <c r="C131" i="11"/>
  <c r="F131" i="11" l="1"/>
  <c r="M131" i="11"/>
  <c r="N131" i="11"/>
  <c r="M122" i="11"/>
  <c r="F122" i="11"/>
  <c r="N121" i="11"/>
  <c r="M121" i="11"/>
  <c r="F121" i="11"/>
  <c r="N120" i="11"/>
  <c r="M120" i="11"/>
  <c r="F120" i="11"/>
  <c r="N119" i="11"/>
  <c r="M119" i="11"/>
  <c r="F119" i="11"/>
  <c r="L118" i="11"/>
  <c r="K118" i="11"/>
  <c r="J118" i="11"/>
  <c r="I118" i="11"/>
  <c r="H118" i="11"/>
  <c r="G118" i="11"/>
  <c r="E118" i="11"/>
  <c r="D118" i="11"/>
  <c r="C118" i="11"/>
  <c r="F118" i="11" l="1"/>
  <c r="M118" i="11"/>
  <c r="N118" i="11"/>
  <c r="N263" i="11" l="1"/>
  <c r="M263" i="11"/>
  <c r="F263" i="11"/>
  <c r="N138" i="11" l="1"/>
  <c r="M138" i="11"/>
  <c r="F138" i="11"/>
  <c r="N137" i="11"/>
  <c r="M137" i="11"/>
  <c r="F137" i="11"/>
  <c r="N136" i="11"/>
  <c r="M136" i="11"/>
  <c r="F136" i="11"/>
  <c r="N135" i="11"/>
  <c r="M135" i="11"/>
  <c r="F135" i="11"/>
  <c r="L134" i="11"/>
  <c r="K134" i="11"/>
  <c r="J134" i="11"/>
  <c r="I134" i="11"/>
  <c r="H134" i="11"/>
  <c r="G134" i="11"/>
  <c r="E134" i="11"/>
  <c r="D134" i="11"/>
  <c r="C134" i="11"/>
  <c r="N134" i="11" l="1"/>
  <c r="M134" i="11"/>
  <c r="F134" i="11"/>
  <c r="F60" i="11" l="1"/>
  <c r="F59" i="11"/>
  <c r="F58" i="11"/>
  <c r="F57" i="11"/>
  <c r="F56" i="11"/>
  <c r="F55" i="11"/>
  <c r="F54" i="11"/>
  <c r="L53" i="11"/>
  <c r="K53" i="11"/>
  <c r="J53" i="11"/>
  <c r="I53" i="11"/>
  <c r="H53" i="11"/>
  <c r="G53" i="11"/>
  <c r="E53" i="11"/>
  <c r="D53" i="11"/>
  <c r="C53" i="11"/>
  <c r="F53" i="11" l="1"/>
  <c r="N53" i="11"/>
  <c r="M53" i="11"/>
  <c r="N219" i="11" l="1"/>
  <c r="M219" i="11"/>
  <c r="N218" i="11"/>
  <c r="M218" i="11"/>
  <c r="L217" i="11"/>
  <c r="K217" i="11"/>
  <c r="J217" i="11"/>
  <c r="I217" i="11"/>
  <c r="H217" i="11"/>
  <c r="G217" i="11"/>
  <c r="F217" i="11"/>
  <c r="E217" i="11"/>
  <c r="D217" i="11"/>
  <c r="C217" i="11"/>
  <c r="M217" i="11" l="1"/>
  <c r="N217" i="11"/>
  <c r="N117" i="11"/>
  <c r="M117" i="11"/>
  <c r="F117" i="11"/>
  <c r="N116" i="11"/>
  <c r="F116" i="11"/>
  <c r="F115" i="11"/>
  <c r="L114" i="11"/>
  <c r="K114" i="11"/>
  <c r="J114" i="11"/>
  <c r="I114" i="11"/>
  <c r="H114" i="11"/>
  <c r="G114" i="11"/>
  <c r="E114" i="11"/>
  <c r="D114" i="11"/>
  <c r="C114" i="11"/>
  <c r="M114" i="11" l="1"/>
  <c r="N114" i="11"/>
  <c r="F114" i="11"/>
  <c r="N246" i="11"/>
  <c r="M246" i="11"/>
  <c r="F246" i="11"/>
  <c r="N245" i="11"/>
  <c r="M245" i="11"/>
  <c r="F245" i="11"/>
  <c r="N244" i="11"/>
  <c r="M244" i="11"/>
  <c r="F244" i="11"/>
  <c r="N243" i="11"/>
  <c r="M243" i="11"/>
  <c r="F243" i="11"/>
  <c r="N242" i="11"/>
  <c r="M242" i="11"/>
  <c r="F242" i="11"/>
  <c r="N241" i="11"/>
  <c r="M241" i="11"/>
  <c r="F241" i="11"/>
  <c r="L240" i="11"/>
  <c r="K240" i="11"/>
  <c r="J240" i="11"/>
  <c r="I240" i="11"/>
  <c r="H240" i="11"/>
  <c r="G240" i="11"/>
  <c r="E240" i="11"/>
  <c r="D240" i="11"/>
  <c r="C240" i="11"/>
  <c r="M240" i="11" l="1"/>
  <c r="N240" i="11"/>
  <c r="F240" i="11"/>
  <c r="N174" i="11"/>
  <c r="M174" i="11"/>
  <c r="N256" i="11" l="1"/>
  <c r="N254" i="11" s="1"/>
  <c r="M256" i="11"/>
  <c r="M254" i="11" s="1"/>
  <c r="F256" i="11"/>
  <c r="F255" i="11"/>
  <c r="L254" i="11"/>
  <c r="K254" i="11"/>
  <c r="J254" i="11"/>
  <c r="I254" i="11"/>
  <c r="H254" i="11"/>
  <c r="G254" i="11"/>
  <c r="E254" i="11"/>
  <c r="D254" i="11"/>
  <c r="C254" i="11"/>
  <c r="F254" i="11" l="1"/>
  <c r="N266" i="11" l="1"/>
  <c r="M266" i="11"/>
  <c r="F266" i="11"/>
  <c r="L128" i="11" l="1"/>
  <c r="K128" i="11"/>
  <c r="I128" i="11"/>
  <c r="G128" i="11"/>
  <c r="F128" i="11"/>
  <c r="C128" i="11"/>
  <c r="N258" i="11" l="1"/>
  <c r="M258" i="11"/>
  <c r="F258" i="11"/>
  <c r="N153" i="11" l="1"/>
  <c r="M153" i="11"/>
  <c r="F153" i="11"/>
  <c r="N152" i="11"/>
  <c r="M152" i="11"/>
  <c r="F152" i="11"/>
  <c r="N151" i="11"/>
  <c r="M151" i="11"/>
  <c r="F151" i="11"/>
  <c r="N150" i="11"/>
  <c r="M150" i="11"/>
  <c r="F150" i="11"/>
  <c r="N149" i="11"/>
  <c r="M149" i="11"/>
  <c r="F149" i="11"/>
  <c r="N148" i="11"/>
  <c r="M148" i="11"/>
  <c r="F148" i="11"/>
  <c r="M147" i="11"/>
  <c r="F147" i="11"/>
  <c r="L146" i="11"/>
  <c r="K146" i="11"/>
  <c r="J146" i="11"/>
  <c r="I146" i="11"/>
  <c r="H146" i="11"/>
  <c r="G146" i="11"/>
  <c r="E146" i="11"/>
  <c r="D146" i="11"/>
  <c r="F146" i="11" l="1"/>
  <c r="N146" i="11"/>
  <c r="M146" i="11"/>
  <c r="N259" i="11" l="1"/>
  <c r="M259" i="11"/>
  <c r="F259" i="11"/>
  <c r="N228" i="11" l="1"/>
  <c r="M228" i="11"/>
  <c r="F228" i="11"/>
  <c r="N227" i="11"/>
  <c r="M227" i="11"/>
  <c r="F227" i="11"/>
  <c r="L226" i="11"/>
  <c r="K226" i="11"/>
  <c r="J226" i="11"/>
  <c r="I226" i="11"/>
  <c r="H226" i="11"/>
  <c r="G226" i="11"/>
  <c r="E226" i="11"/>
  <c r="D226" i="11"/>
  <c r="C226" i="11"/>
  <c r="F226" i="11" l="1"/>
  <c r="N226" i="11"/>
  <c r="M226" i="11"/>
  <c r="N257" i="11" l="1"/>
  <c r="M257" i="11"/>
  <c r="F257" i="11"/>
  <c r="N233" i="11" l="1"/>
  <c r="M233" i="11"/>
  <c r="F233" i="11"/>
  <c r="N251" i="11" l="1"/>
  <c r="M251" i="11"/>
  <c r="F251" i="11"/>
  <c r="N98" i="11" l="1"/>
  <c r="M98" i="11"/>
  <c r="F98" i="11"/>
  <c r="N216" i="11" l="1"/>
  <c r="M216" i="11"/>
  <c r="F216" i="11"/>
  <c r="N215" i="11"/>
  <c r="M215" i="11"/>
  <c r="F215" i="11"/>
  <c r="N214" i="11"/>
  <c r="M214" i="11"/>
  <c r="F214" i="11"/>
  <c r="N213" i="11"/>
  <c r="M213" i="11"/>
  <c r="F213" i="11"/>
  <c r="L212" i="11"/>
  <c r="K212" i="11"/>
  <c r="J212" i="11"/>
  <c r="I212" i="11"/>
  <c r="H212" i="11"/>
  <c r="G212" i="11"/>
  <c r="E212" i="11"/>
  <c r="D212" i="11"/>
  <c r="C212" i="11"/>
  <c r="M212" i="11" l="1"/>
  <c r="N212" i="11"/>
  <c r="F212" i="11"/>
  <c r="C16" i="11" l="1"/>
  <c r="F14" i="11"/>
  <c r="F16" i="11" s="1"/>
  <c r="N182" i="11"/>
  <c r="M182" i="11"/>
  <c r="F182" i="11"/>
  <c r="M253" i="11" l="1"/>
  <c r="F253" i="11"/>
  <c r="N238" i="11" l="1"/>
  <c r="M238" i="11"/>
  <c r="F238" i="11"/>
  <c r="AB267" i="11" l="1"/>
  <c r="AA267" i="11"/>
  <c r="Z267" i="11"/>
  <c r="Y267" i="11"/>
  <c r="X267" i="11"/>
  <c r="W267" i="11"/>
  <c r="U267" i="11"/>
  <c r="T267" i="11"/>
  <c r="S267" i="11"/>
  <c r="AD267" i="11"/>
  <c r="AC267" i="11"/>
  <c r="V267" i="11"/>
  <c r="AB266" i="11"/>
  <c r="AA266" i="11"/>
  <c r="Z266" i="11"/>
  <c r="Y266" i="11"/>
  <c r="X266" i="11"/>
  <c r="W266" i="11"/>
  <c r="U266" i="11"/>
  <c r="T266" i="11"/>
  <c r="S266" i="11"/>
  <c r="AD266" i="11"/>
  <c r="AC266" i="11"/>
  <c r="V266" i="11"/>
  <c r="AD265" i="11"/>
  <c r="AB265" i="11"/>
  <c r="AA265" i="11"/>
  <c r="Z265" i="11"/>
  <c r="Y265" i="11"/>
  <c r="X265" i="11"/>
  <c r="W265" i="11"/>
  <c r="U265" i="11"/>
  <c r="T265" i="11"/>
  <c r="S265" i="11"/>
  <c r="AC265" i="11"/>
  <c r="V265" i="11"/>
  <c r="AC264" i="11"/>
  <c r="AB264" i="11"/>
  <c r="AA264" i="11"/>
  <c r="Z264" i="11"/>
  <c r="Y264" i="11"/>
  <c r="X264" i="11"/>
  <c r="W264" i="11"/>
  <c r="U264" i="11"/>
  <c r="T264" i="11"/>
  <c r="S264" i="11"/>
  <c r="AD264" i="11"/>
  <c r="V264" i="11"/>
  <c r="AB263" i="11"/>
  <c r="AA263" i="11"/>
  <c r="Z263" i="11"/>
  <c r="Y263" i="11"/>
  <c r="X263" i="11"/>
  <c r="W263" i="11"/>
  <c r="U263" i="11"/>
  <c r="T263" i="11"/>
  <c r="S263" i="11"/>
  <c r="AD263" i="11"/>
  <c r="AC263" i="11"/>
  <c r="V263" i="11"/>
  <c r="AC260" i="11"/>
  <c r="AD260" i="11"/>
  <c r="V260" i="11"/>
  <c r="AA260" i="11"/>
  <c r="W260" i="11"/>
  <c r="AB260" i="11"/>
  <c r="Z260" i="11"/>
  <c r="Y260" i="11"/>
  <c r="X260" i="11"/>
  <c r="U260" i="11"/>
  <c r="T260" i="11"/>
  <c r="S260" i="11"/>
  <c r="AB259" i="11"/>
  <c r="AA259" i="11"/>
  <c r="Z259" i="11"/>
  <c r="Y259" i="11"/>
  <c r="X259" i="11"/>
  <c r="W259" i="11"/>
  <c r="U259" i="11"/>
  <c r="T259" i="11"/>
  <c r="S259" i="11"/>
  <c r="AD259" i="11"/>
  <c r="AC259" i="11"/>
  <c r="V259" i="11"/>
  <c r="AD258" i="11"/>
  <c r="AB258" i="11"/>
  <c r="AA258" i="11"/>
  <c r="Z258" i="11"/>
  <c r="Y258" i="11"/>
  <c r="X258" i="11"/>
  <c r="W258" i="11"/>
  <c r="U258" i="11"/>
  <c r="T258" i="11"/>
  <c r="S258" i="11"/>
  <c r="AC258" i="11"/>
  <c r="V258" i="11"/>
  <c r="AC257" i="11"/>
  <c r="AB257" i="11"/>
  <c r="AA257" i="11"/>
  <c r="Z257" i="11"/>
  <c r="Y257" i="11"/>
  <c r="X257" i="11"/>
  <c r="W257" i="11"/>
  <c r="U257" i="11"/>
  <c r="T257" i="11"/>
  <c r="S257" i="11"/>
  <c r="AD257" i="11"/>
  <c r="V257" i="11"/>
  <c r="AC254" i="11"/>
  <c r="X254" i="11"/>
  <c r="AD254" i="11"/>
  <c r="AB254" i="11"/>
  <c r="AA254" i="11"/>
  <c r="Z254" i="11"/>
  <c r="Y254" i="11"/>
  <c r="W254" i="11"/>
  <c r="V254" i="11"/>
  <c r="U254" i="11"/>
  <c r="T254" i="11"/>
  <c r="S254" i="11"/>
  <c r="AD253" i="11"/>
  <c r="AB253" i="11"/>
  <c r="AA253" i="11"/>
  <c r="Z253" i="11"/>
  <c r="Y253" i="11"/>
  <c r="W253" i="11"/>
  <c r="U253" i="11"/>
  <c r="T253" i="11"/>
  <c r="S253" i="11"/>
  <c r="AC253" i="11"/>
  <c r="AB252" i="11"/>
  <c r="AA252" i="11"/>
  <c r="Z252" i="11"/>
  <c r="Y252" i="11"/>
  <c r="X252" i="11"/>
  <c r="W252" i="11"/>
  <c r="U252" i="11"/>
  <c r="T252" i="11"/>
  <c r="S252" i="11"/>
  <c r="AD252" i="11"/>
  <c r="AC252" i="11"/>
  <c r="V252" i="11"/>
  <c r="AD251" i="11"/>
  <c r="AB251" i="11"/>
  <c r="AA251" i="11"/>
  <c r="Z251" i="11"/>
  <c r="Y251" i="11"/>
  <c r="X251" i="11"/>
  <c r="W251" i="11"/>
  <c r="U251" i="11"/>
  <c r="T251" i="11"/>
  <c r="S251" i="11"/>
  <c r="AC251" i="11"/>
  <c r="V251" i="11"/>
  <c r="AC250" i="11"/>
  <c r="AB250" i="11"/>
  <c r="AA250" i="11"/>
  <c r="Z250" i="11"/>
  <c r="Y250" i="11"/>
  <c r="X250" i="11"/>
  <c r="W250" i="11"/>
  <c r="U250" i="11"/>
  <c r="T250" i="11"/>
  <c r="S250" i="11"/>
  <c r="AD250" i="11"/>
  <c r="V250" i="11"/>
  <c r="F249" i="11"/>
  <c r="F248" i="11"/>
  <c r="N247" i="11"/>
  <c r="AD247" i="11" s="1"/>
  <c r="M247" i="11"/>
  <c r="AC247" i="11" s="1"/>
  <c r="L247" i="11"/>
  <c r="AB247" i="11" s="1"/>
  <c r="K247" i="11"/>
  <c r="AA247" i="11" s="1"/>
  <c r="J247" i="11"/>
  <c r="Z247" i="11" s="1"/>
  <c r="I247" i="11"/>
  <c r="Y247" i="11" s="1"/>
  <c r="H247" i="11"/>
  <c r="X247" i="11" s="1"/>
  <c r="G247" i="11"/>
  <c r="W247" i="11" s="1"/>
  <c r="E247" i="11"/>
  <c r="U247" i="11" s="1"/>
  <c r="D247" i="11"/>
  <c r="T247" i="11" s="1"/>
  <c r="C247" i="11"/>
  <c r="S247" i="11" s="1"/>
  <c r="AB240" i="11"/>
  <c r="AA240" i="11"/>
  <c r="Y240" i="11"/>
  <c r="X240" i="11"/>
  <c r="W240" i="11"/>
  <c r="U240" i="11"/>
  <c r="T240" i="11"/>
  <c r="S240" i="11"/>
  <c r="AD239" i="11"/>
  <c r="AB239" i="11"/>
  <c r="AA239" i="11"/>
  <c r="Z239" i="11"/>
  <c r="Y239" i="11"/>
  <c r="X239" i="11"/>
  <c r="W239" i="11"/>
  <c r="U239" i="11"/>
  <c r="T239" i="11"/>
  <c r="S239" i="11"/>
  <c r="AC239" i="11"/>
  <c r="V239" i="11"/>
  <c r="AC238" i="11"/>
  <c r="AB238" i="11"/>
  <c r="AA238" i="11"/>
  <c r="Z238" i="11"/>
  <c r="Y238" i="11"/>
  <c r="X238" i="11"/>
  <c r="W238" i="11"/>
  <c r="U238" i="11"/>
  <c r="T238" i="11"/>
  <c r="S238" i="11"/>
  <c r="AD238" i="11"/>
  <c r="V238" i="11"/>
  <c r="AB234" i="11"/>
  <c r="X234" i="11"/>
  <c r="T234" i="11"/>
  <c r="AD234" i="11"/>
  <c r="AC234" i="11"/>
  <c r="AA234" i="11"/>
  <c r="Z234" i="11"/>
  <c r="Y234" i="11"/>
  <c r="W234" i="11"/>
  <c r="V234" i="11"/>
  <c r="U234" i="11"/>
  <c r="S234" i="11"/>
  <c r="AB233" i="11"/>
  <c r="AA233" i="11"/>
  <c r="Z233" i="11"/>
  <c r="Y233" i="11"/>
  <c r="X233" i="11"/>
  <c r="W233" i="11"/>
  <c r="U233" i="11"/>
  <c r="T233" i="11"/>
  <c r="S233" i="11"/>
  <c r="AD233" i="11"/>
  <c r="AC233" i="11"/>
  <c r="V233" i="11"/>
  <c r="AB232" i="11"/>
  <c r="AA232" i="11"/>
  <c r="Z232" i="11"/>
  <c r="Y232" i="11"/>
  <c r="X232" i="11"/>
  <c r="W232" i="11"/>
  <c r="U232" i="11"/>
  <c r="T232" i="11"/>
  <c r="S232" i="11"/>
  <c r="AD232" i="11"/>
  <c r="AC232" i="11"/>
  <c r="V232" i="11"/>
  <c r="AD229" i="11"/>
  <c r="AC229" i="11"/>
  <c r="Z229" i="11"/>
  <c r="V229" i="11"/>
  <c r="AB229" i="11"/>
  <c r="AA229" i="11"/>
  <c r="Y229" i="11"/>
  <c r="X229" i="11"/>
  <c r="W229" i="11"/>
  <c r="U229" i="11"/>
  <c r="T229" i="11"/>
  <c r="S229" i="11"/>
  <c r="AD226" i="11"/>
  <c r="AC226" i="11"/>
  <c r="AB226" i="11"/>
  <c r="AA226" i="11"/>
  <c r="Z226" i="11"/>
  <c r="Y226" i="11"/>
  <c r="X226" i="11"/>
  <c r="W226" i="11"/>
  <c r="V226" i="11"/>
  <c r="U226" i="11"/>
  <c r="T226" i="11"/>
  <c r="S226" i="11"/>
  <c r="V220" i="11"/>
  <c r="AC220" i="11"/>
  <c r="Z220" i="11"/>
  <c r="AD220" i="11"/>
  <c r="AB220" i="11"/>
  <c r="AA220" i="11"/>
  <c r="Y220" i="11"/>
  <c r="X220" i="11"/>
  <c r="W220" i="11"/>
  <c r="U220" i="11"/>
  <c r="T220" i="11"/>
  <c r="S220" i="11"/>
  <c r="AC217" i="11"/>
  <c r="AD217" i="11"/>
  <c r="AB217" i="11"/>
  <c r="AA217" i="11"/>
  <c r="Z217" i="11"/>
  <c r="Y217" i="11"/>
  <c r="X217" i="11"/>
  <c r="W217" i="11"/>
  <c r="V217" i="11"/>
  <c r="U217" i="11"/>
  <c r="T217" i="11"/>
  <c r="S217" i="11"/>
  <c r="V212" i="11"/>
  <c r="AC212" i="11"/>
  <c r="Z212" i="11"/>
  <c r="AD212" i="11"/>
  <c r="AB212" i="11"/>
  <c r="AA212" i="11"/>
  <c r="Y212" i="11"/>
  <c r="X212" i="11"/>
  <c r="W212" i="11"/>
  <c r="U212" i="11"/>
  <c r="T212" i="11"/>
  <c r="S212" i="11"/>
  <c r="AC209" i="11"/>
  <c r="AD209" i="11"/>
  <c r="AB209" i="11"/>
  <c r="AA209" i="11"/>
  <c r="Z209" i="11"/>
  <c r="Y209" i="11"/>
  <c r="X209" i="11"/>
  <c r="W209" i="11"/>
  <c r="V209" i="11"/>
  <c r="U209" i="11"/>
  <c r="T209" i="11"/>
  <c r="S209" i="11"/>
  <c r="V200" i="11"/>
  <c r="AC200" i="11"/>
  <c r="Z200" i="11"/>
  <c r="AD200" i="11"/>
  <c r="AB200" i="11"/>
  <c r="AA200" i="11"/>
  <c r="Y200" i="11"/>
  <c r="X200" i="11"/>
  <c r="W200" i="11"/>
  <c r="U200" i="11"/>
  <c r="T200" i="11"/>
  <c r="S200" i="11"/>
  <c r="AC197" i="11"/>
  <c r="AD197" i="11"/>
  <c r="AB197" i="11"/>
  <c r="AA197" i="11"/>
  <c r="Z197" i="11"/>
  <c r="Y197" i="11"/>
  <c r="X197" i="11"/>
  <c r="W197" i="11"/>
  <c r="V197" i="11"/>
  <c r="U197" i="11"/>
  <c r="T197" i="11"/>
  <c r="S197" i="11"/>
  <c r="V194" i="11"/>
  <c r="AC194" i="11"/>
  <c r="Z194" i="11"/>
  <c r="AD194" i="11"/>
  <c r="AB194" i="11"/>
  <c r="AA194" i="11"/>
  <c r="Y194" i="11"/>
  <c r="X194" i="11"/>
  <c r="W194" i="11"/>
  <c r="U194" i="11"/>
  <c r="T194" i="11"/>
  <c r="S194" i="11"/>
  <c r="AC189" i="11"/>
  <c r="AD189" i="11"/>
  <c r="AB189" i="11"/>
  <c r="AA189" i="11"/>
  <c r="Z189" i="11"/>
  <c r="Y189" i="11"/>
  <c r="X189" i="11"/>
  <c r="W189" i="11"/>
  <c r="V189" i="11"/>
  <c r="U189" i="11"/>
  <c r="T189" i="11"/>
  <c r="S189" i="11"/>
  <c r="AC183" i="11"/>
  <c r="AD183" i="11"/>
  <c r="V183" i="11"/>
  <c r="AA183" i="11"/>
  <c r="W183" i="11"/>
  <c r="AB183" i="11"/>
  <c r="Z183" i="11"/>
  <c r="Y183" i="11"/>
  <c r="X183" i="11"/>
  <c r="U183" i="11"/>
  <c r="T183" i="11"/>
  <c r="S183" i="11"/>
  <c r="AB182" i="11"/>
  <c r="AA182" i="11"/>
  <c r="Z182" i="11"/>
  <c r="Y182" i="11"/>
  <c r="X182" i="11"/>
  <c r="W182" i="11"/>
  <c r="U182" i="11"/>
  <c r="T182" i="11"/>
  <c r="S182" i="11"/>
  <c r="AD182" i="11"/>
  <c r="AC182" i="11"/>
  <c r="V182" i="11"/>
  <c r="AC178" i="11"/>
  <c r="AD178" i="11"/>
  <c r="V178" i="11"/>
  <c r="AA178" i="11"/>
  <c r="W178" i="11"/>
  <c r="AB178" i="11"/>
  <c r="Z178" i="11"/>
  <c r="Y178" i="11"/>
  <c r="X178" i="11"/>
  <c r="U178" i="11"/>
  <c r="T178" i="11"/>
  <c r="S178" i="11"/>
  <c r="AC175" i="11"/>
  <c r="AB175" i="11"/>
  <c r="V175" i="11"/>
  <c r="S175" i="11"/>
  <c r="AA175" i="11"/>
  <c r="Z175" i="11"/>
  <c r="Y175" i="11"/>
  <c r="X175" i="11"/>
  <c r="W175" i="11"/>
  <c r="U175" i="11"/>
  <c r="T175" i="11"/>
  <c r="AC174" i="11"/>
  <c r="AB174" i="11"/>
  <c r="AA174" i="11"/>
  <c r="Z174" i="11"/>
  <c r="Y174" i="11"/>
  <c r="X174" i="11"/>
  <c r="W174" i="11"/>
  <c r="U174" i="11"/>
  <c r="T174" i="11"/>
  <c r="S174" i="11"/>
  <c r="AD174" i="11"/>
  <c r="V174" i="11"/>
  <c r="AB173" i="11"/>
  <c r="AA173" i="11"/>
  <c r="Z173" i="11"/>
  <c r="Y173" i="11"/>
  <c r="X173" i="11"/>
  <c r="W173" i="11"/>
  <c r="U173" i="11"/>
  <c r="T173" i="11"/>
  <c r="S173" i="11"/>
  <c r="AD173" i="11"/>
  <c r="AC173" i="11"/>
  <c r="V173" i="11"/>
  <c r="AC170" i="11"/>
  <c r="AD170" i="11"/>
  <c r="V170" i="11"/>
  <c r="AA170" i="11"/>
  <c r="W170" i="11"/>
  <c r="AB170" i="11"/>
  <c r="Z170" i="11"/>
  <c r="Y170" i="11"/>
  <c r="X170" i="11"/>
  <c r="U170" i="11"/>
  <c r="T170" i="11"/>
  <c r="S170" i="11"/>
  <c r="V163" i="11"/>
  <c r="AC163" i="11"/>
  <c r="Z163" i="11"/>
  <c r="AD163" i="11"/>
  <c r="AB163" i="11"/>
  <c r="AA163" i="11"/>
  <c r="Y163" i="11"/>
  <c r="X163" i="11"/>
  <c r="W163" i="11"/>
  <c r="U163" i="11"/>
  <c r="T163" i="11"/>
  <c r="S163" i="11"/>
  <c r="AD154" i="11"/>
  <c r="AC154" i="11"/>
  <c r="AB154" i="11"/>
  <c r="AA154" i="11"/>
  <c r="Z154" i="11"/>
  <c r="Y154" i="11"/>
  <c r="X154" i="11"/>
  <c r="W154" i="11"/>
  <c r="V154" i="11"/>
  <c r="U154" i="11"/>
  <c r="T154" i="11"/>
  <c r="S154" i="11"/>
  <c r="AC146" i="11"/>
  <c r="Y146" i="11"/>
  <c r="U146" i="11"/>
  <c r="AD146" i="11"/>
  <c r="AB146" i="11"/>
  <c r="AA146" i="11"/>
  <c r="Z146" i="11"/>
  <c r="X146" i="11"/>
  <c r="W146" i="11"/>
  <c r="V146" i="11"/>
  <c r="T146" i="11"/>
  <c r="S146" i="11"/>
  <c r="AC141" i="11"/>
  <c r="AD141" i="11"/>
  <c r="AB141" i="11"/>
  <c r="AA141" i="11"/>
  <c r="Z141" i="11"/>
  <c r="Y141" i="11"/>
  <c r="X141" i="11"/>
  <c r="W141" i="11"/>
  <c r="V141" i="11"/>
  <c r="U141" i="11"/>
  <c r="T141" i="11"/>
  <c r="S141" i="11"/>
  <c r="AB140" i="11"/>
  <c r="AA140" i="11"/>
  <c r="Z140" i="11"/>
  <c r="Y140" i="11"/>
  <c r="X140" i="11"/>
  <c r="W140" i="11"/>
  <c r="U140" i="11"/>
  <c r="T140" i="11"/>
  <c r="S140" i="11"/>
  <c r="AD140" i="11"/>
  <c r="AC140" i="11"/>
  <c r="V140" i="11"/>
  <c r="AB139" i="11"/>
  <c r="AA139" i="11"/>
  <c r="Z139" i="11"/>
  <c r="Y139" i="11"/>
  <c r="X139" i="11"/>
  <c r="W139" i="11"/>
  <c r="U139" i="11"/>
  <c r="T139" i="11"/>
  <c r="S139" i="11"/>
  <c r="AD139" i="11"/>
  <c r="AC139" i="11"/>
  <c r="V139" i="11"/>
  <c r="AC134" i="11"/>
  <c r="AD134" i="11"/>
  <c r="AB134" i="11"/>
  <c r="AA134" i="11"/>
  <c r="Z134" i="11"/>
  <c r="Y134" i="11"/>
  <c r="X134" i="11"/>
  <c r="W134" i="11"/>
  <c r="V134" i="11"/>
  <c r="U134" i="11"/>
  <c r="T134" i="11"/>
  <c r="S134" i="11"/>
  <c r="AC131" i="11"/>
  <c r="AD131" i="11"/>
  <c r="AB131" i="11"/>
  <c r="AA131" i="11"/>
  <c r="Z131" i="11"/>
  <c r="Y131" i="11"/>
  <c r="X131" i="11"/>
  <c r="W131" i="11"/>
  <c r="V131" i="11"/>
  <c r="U131" i="11"/>
  <c r="T131" i="11"/>
  <c r="S131" i="11"/>
  <c r="X128" i="11"/>
  <c r="V128" i="11"/>
  <c r="T128" i="11"/>
  <c r="AD128" i="11"/>
  <c r="AC128" i="11"/>
  <c r="AB128" i="11"/>
  <c r="AA128" i="11"/>
  <c r="Z128" i="11"/>
  <c r="Y128" i="11"/>
  <c r="W128" i="11"/>
  <c r="U128" i="11"/>
  <c r="S128" i="11"/>
  <c r="V123" i="11"/>
  <c r="AD123" i="11"/>
  <c r="AC123" i="11"/>
  <c r="AB123" i="11"/>
  <c r="AA123" i="11"/>
  <c r="Z123" i="11"/>
  <c r="Y123" i="11"/>
  <c r="X123" i="11"/>
  <c r="W123" i="11"/>
  <c r="U123" i="11"/>
  <c r="T123" i="11"/>
  <c r="S123" i="11"/>
  <c r="AD118" i="11"/>
  <c r="V118" i="11"/>
  <c r="AC118" i="11"/>
  <c r="AB118" i="11"/>
  <c r="AA118" i="11"/>
  <c r="Z118" i="11"/>
  <c r="Y118" i="11"/>
  <c r="X118" i="11"/>
  <c r="W118" i="11"/>
  <c r="U118" i="11"/>
  <c r="T118" i="11"/>
  <c r="S118" i="11"/>
  <c r="AC114" i="11"/>
  <c r="AD114" i="11"/>
  <c r="AB114" i="11"/>
  <c r="AA114" i="11"/>
  <c r="Z114" i="11"/>
  <c r="Y114" i="11"/>
  <c r="X114" i="11"/>
  <c r="W114" i="11"/>
  <c r="V114" i="11"/>
  <c r="U114" i="11"/>
  <c r="T114" i="11"/>
  <c r="S114" i="11"/>
  <c r="AD108" i="11"/>
  <c r="V108" i="11"/>
  <c r="AC108" i="11"/>
  <c r="AB108" i="11"/>
  <c r="AA108" i="11"/>
  <c r="Z108" i="11"/>
  <c r="Y108" i="11"/>
  <c r="X108" i="11"/>
  <c r="W108" i="11"/>
  <c r="U108" i="11"/>
  <c r="T108" i="11"/>
  <c r="S108" i="11"/>
  <c r="AC99" i="11"/>
  <c r="AD99" i="11"/>
  <c r="AB99" i="11"/>
  <c r="AA99" i="11"/>
  <c r="Z99" i="11"/>
  <c r="Y99" i="11"/>
  <c r="X99" i="11"/>
  <c r="W99" i="11"/>
  <c r="V99" i="11"/>
  <c r="U99" i="11"/>
  <c r="T99" i="11"/>
  <c r="S99" i="11"/>
  <c r="AB98" i="11"/>
  <c r="AA98" i="11"/>
  <c r="Z98" i="11"/>
  <c r="Y98" i="11"/>
  <c r="X98" i="11"/>
  <c r="W98" i="11"/>
  <c r="U98" i="11"/>
  <c r="T98" i="11"/>
  <c r="S98" i="11"/>
  <c r="AD98" i="11"/>
  <c r="AC98" i="11"/>
  <c r="V98" i="11"/>
  <c r="T95" i="11"/>
  <c r="AD95" i="11"/>
  <c r="V95" i="11"/>
  <c r="AC95" i="11"/>
  <c r="AB95" i="11"/>
  <c r="AA95" i="11"/>
  <c r="Z95" i="11"/>
  <c r="Y95" i="11"/>
  <c r="X95" i="11"/>
  <c r="W95" i="11"/>
  <c r="U95" i="11"/>
  <c r="S95" i="11"/>
  <c r="AD90" i="11"/>
  <c r="V90" i="11"/>
  <c r="AC90" i="11"/>
  <c r="AB90" i="11"/>
  <c r="AA90" i="11"/>
  <c r="Z90" i="11"/>
  <c r="Y90" i="11"/>
  <c r="X90" i="11"/>
  <c r="W90" i="11"/>
  <c r="U90" i="11"/>
  <c r="T90" i="11"/>
  <c r="S90" i="11"/>
  <c r="AC80" i="11"/>
  <c r="AD80" i="11"/>
  <c r="AB80" i="11"/>
  <c r="AA80" i="11"/>
  <c r="Z80" i="11"/>
  <c r="Y80" i="11"/>
  <c r="X80" i="11"/>
  <c r="W80" i="11"/>
  <c r="V80" i="11"/>
  <c r="U80" i="11"/>
  <c r="T80" i="11"/>
  <c r="S80" i="11"/>
  <c r="AC75" i="11"/>
  <c r="V75" i="11"/>
  <c r="AD75" i="11"/>
  <c r="AB75" i="11"/>
  <c r="AA75" i="11"/>
  <c r="Z75" i="11"/>
  <c r="Y75" i="11"/>
  <c r="X75" i="11"/>
  <c r="W75" i="11"/>
  <c r="U75" i="11"/>
  <c r="T75" i="11"/>
  <c r="S75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AC66" i="11"/>
  <c r="AD66" i="11"/>
  <c r="AB66" i="11"/>
  <c r="AA66" i="11"/>
  <c r="Z66" i="11"/>
  <c r="Y66" i="11"/>
  <c r="X66" i="11"/>
  <c r="W66" i="11"/>
  <c r="V66" i="11"/>
  <c r="U66" i="11"/>
  <c r="T66" i="11"/>
  <c r="S66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AC53" i="11"/>
  <c r="AD53" i="11"/>
  <c r="V53" i="11"/>
  <c r="AA53" i="11"/>
  <c r="W53" i="11"/>
  <c r="AB53" i="11"/>
  <c r="Z53" i="11"/>
  <c r="Y53" i="11"/>
  <c r="X53" i="11"/>
  <c r="U53" i="11"/>
  <c r="T53" i="11"/>
  <c r="S53" i="11"/>
  <c r="V43" i="11"/>
  <c r="Z43" i="11"/>
  <c r="AD43" i="11"/>
  <c r="AB43" i="11"/>
  <c r="AA43" i="11"/>
  <c r="Y43" i="11"/>
  <c r="X43" i="11"/>
  <c r="W43" i="11"/>
  <c r="U43" i="11"/>
  <c r="T43" i="11"/>
  <c r="S43" i="11"/>
  <c r="AD17" i="11"/>
  <c r="V17" i="11"/>
  <c r="U17" i="11"/>
  <c r="AC17" i="11"/>
  <c r="AB17" i="11"/>
  <c r="AA17" i="11"/>
  <c r="Z17" i="11"/>
  <c r="Y17" i="11"/>
  <c r="X17" i="11"/>
  <c r="W17" i="11"/>
  <c r="T17" i="11"/>
  <c r="S17" i="11"/>
  <c r="M16" i="11"/>
  <c r="L16" i="11"/>
  <c r="K16" i="11"/>
  <c r="J16" i="11"/>
  <c r="I16" i="11"/>
  <c r="H16" i="11"/>
  <c r="G16" i="11"/>
  <c r="E16" i="11"/>
  <c r="D16" i="11"/>
  <c r="N16" i="11"/>
  <c r="L7" i="11"/>
  <c r="K7" i="11"/>
  <c r="J7" i="11"/>
  <c r="I7" i="11"/>
  <c r="H7" i="11"/>
  <c r="G7" i="11"/>
  <c r="E7" i="11"/>
  <c r="D7" i="11"/>
  <c r="C7" i="11"/>
  <c r="N7" i="11"/>
  <c r="M7" i="11"/>
  <c r="F247" i="11" l="1"/>
  <c r="V247" i="11" s="1"/>
  <c r="W225" i="11"/>
  <c r="G225" i="11" s="1"/>
  <c r="AB268" i="11"/>
  <c r="L268" i="11" s="1"/>
  <c r="T268" i="11"/>
  <c r="D268" i="11" s="1"/>
  <c r="Y225" i="11"/>
  <c r="I225" i="11" s="1"/>
  <c r="AA225" i="11"/>
  <c r="K225" i="11" s="1"/>
  <c r="S225" i="11"/>
  <c r="C225" i="11" s="1"/>
  <c r="AC225" i="11"/>
  <c r="M225" i="11" s="1"/>
  <c r="T225" i="11"/>
  <c r="D225" i="11" s="1"/>
  <c r="U225" i="11"/>
  <c r="E225" i="11" s="1"/>
  <c r="X225" i="11"/>
  <c r="H225" i="11" s="1"/>
  <c r="Z225" i="11"/>
  <c r="J225" i="11" s="1"/>
  <c r="AB225" i="11"/>
  <c r="L225" i="11" s="1"/>
  <c r="V225" i="11"/>
  <c r="F225" i="11" s="1"/>
  <c r="AD268" i="11"/>
  <c r="N268" i="11" s="1"/>
  <c r="V240" i="11"/>
  <c r="Z240" i="11"/>
  <c r="Z268" i="11" s="1"/>
  <c r="J268" i="11" s="1"/>
  <c r="AD240" i="11"/>
  <c r="AC43" i="11"/>
  <c r="AD175" i="11"/>
  <c r="AD225" i="11" s="1"/>
  <c r="N225" i="11" s="1"/>
  <c r="S268" i="11"/>
  <c r="C268" i="11" s="1"/>
  <c r="U268" i="11"/>
  <c r="E268" i="11" s="1"/>
  <c r="W268" i="11"/>
  <c r="G268" i="11" s="1"/>
  <c r="Y268" i="11"/>
  <c r="I268" i="11" s="1"/>
  <c r="AA268" i="11"/>
  <c r="K268" i="11" s="1"/>
  <c r="X253" i="11"/>
  <c r="X268" i="11" s="1"/>
  <c r="H268" i="11" s="1"/>
  <c r="V253" i="11"/>
  <c r="AC240" i="11"/>
  <c r="AC268" i="11" s="1"/>
  <c r="M268" i="11" s="1"/>
  <c r="G269" i="11" l="1"/>
  <c r="D269" i="11"/>
  <c r="C269" i="11"/>
  <c r="L269" i="11"/>
  <c r="I269" i="11"/>
  <c r="H269" i="11"/>
  <c r="M269" i="11"/>
  <c r="J269" i="11"/>
  <c r="K269" i="11"/>
  <c r="N269" i="11"/>
  <c r="V268" i="11"/>
  <c r="F268" i="11" s="1"/>
  <c r="F269" i="11" s="1"/>
  <c r="E269" i="11"/>
</calcChain>
</file>

<file path=xl/sharedStrings.xml><?xml version="1.0" encoding="utf-8"?>
<sst xmlns="http://schemas.openxmlformats.org/spreadsheetml/2006/main" count="1126" uniqueCount="535">
  <si>
    <t>合計</t>
    <rPh sb="0" eb="2">
      <t>ゴウケイ</t>
    </rPh>
    <phoneticPr fontId="3"/>
  </si>
  <si>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</si>
  <si>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</si>
  <si>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</si>
  <si>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</si>
  <si>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</si>
  <si>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</si>
  <si>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</si>
  <si>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</si>
  <si>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</si>
  <si>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</si>
  <si>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</si>
  <si>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</si>
  <si>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</si>
  <si>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</si>
  <si>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</si>
  <si>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</si>
  <si>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</si>
  <si>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</si>
  <si>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</si>
  <si>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</si>
  <si>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</si>
  <si>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</si>
  <si>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</si>
  <si>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</si>
  <si>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</si>
  <si>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</si>
  <si>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</si>
  <si>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</si>
  <si>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</si>
  <si>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</si>
  <si>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</si>
  <si>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</si>
  <si>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</si>
  <si>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</si>
  <si>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</si>
  <si>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</si>
  <si>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</si>
  <si>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</si>
  <si>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</si>
  <si>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</si>
  <si>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</si>
  <si>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</si>
  <si>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</si>
  <si>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</si>
  <si>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</si>
  <si>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</si>
  <si>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</si>
  <si>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</si>
  <si>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</si>
  <si>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</si>
  <si>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</si>
  <si>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</si>
  <si>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</si>
  <si>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</si>
  <si>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</si>
  <si>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</si>
  <si>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</si>
  <si>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</si>
  <si>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</si>
  <si>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</si>
  <si>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</si>
  <si>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</si>
  <si>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</si>
  <si>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</si>
  <si>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</si>
  <si>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</si>
  <si>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</si>
  <si>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</si>
  <si>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</si>
  <si>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</si>
  <si>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</si>
  <si>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</si>
  <si>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</si>
  <si>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</si>
  <si>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</si>
  <si>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</si>
  <si>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</si>
  <si>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</si>
  <si>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</si>
  <si>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</si>
  <si>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</si>
  <si>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</si>
  <si>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</si>
  <si>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</si>
  <si>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</si>
  <si>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</si>
  <si>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</si>
  <si>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</si>
  <si>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</si>
  <si>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</si>
  <si>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</si>
  <si>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</si>
  <si>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</si>
  <si>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</si>
  <si>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</si>
  <si>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</si>
  <si>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</si>
  <si>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</si>
  <si>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</si>
  <si>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</si>
  <si>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</si>
  <si>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</si>
  <si>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</si>
  <si>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</si>
  <si>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</si>
  <si>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</si>
  <si>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</si>
  <si>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</si>
  <si>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</si>
  <si>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</si>
  <si>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</si>
  <si>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</si>
  <si>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</si>
  <si>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</si>
  <si>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</si>
  <si>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</si>
  <si>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</si>
  <si>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</si>
  <si>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</si>
  <si>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</si>
  <si>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</si>
  <si>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</si>
  <si>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</si>
  <si>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</si>
  <si>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</si>
  <si>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</si>
  <si>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</si>
  <si>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</si>
  <si>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</si>
  <si>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</si>
  <si>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</si>
  <si>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</si>
  <si>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</si>
  <si>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</si>
  <si>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</si>
  <si>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</si>
  <si>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</si>
  <si>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</si>
  <si>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</si>
  <si>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</si>
  <si>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</si>
  <si>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</si>
  <si>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</si>
  <si>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</si>
  <si>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</si>
  <si>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</si>
  <si>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</si>
  <si>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</si>
  <si>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</si>
  <si>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</si>
  <si>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</si>
  <si>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</si>
  <si>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</si>
  <si>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</si>
  <si>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</si>
  <si>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</si>
  <si>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</si>
  <si>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</si>
  <si>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</si>
  <si>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</si>
  <si>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</si>
  <si>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</si>
  <si>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</si>
  <si>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</si>
  <si>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</si>
  <si>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</si>
  <si>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</si>
  <si>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</si>
  <si>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</si>
  <si>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</si>
  <si>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</si>
  <si>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</si>
  <si>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</si>
  <si>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</si>
  <si>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</si>
  <si>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</si>
  <si>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</si>
  <si>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</si>
  <si>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</si>
  <si>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</si>
  <si>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</si>
  <si>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</si>
  <si>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</si>
  <si>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</si>
  <si>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</si>
  <si>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</si>
  <si>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</si>
  <si>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</si>
  <si>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</si>
  <si>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</si>
  <si>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</si>
  <si>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</si>
  <si>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</si>
  <si>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</si>
  <si>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</si>
  <si>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</si>
  <si>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</si>
  <si>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</si>
  <si>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</si>
  <si>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</si>
  <si>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</si>
  <si>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</si>
  <si>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</si>
  <si>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</si>
  <si>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</si>
  <si>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</si>
  <si>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</si>
  <si>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</si>
  <si>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</si>
  <si>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</si>
  <si>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</si>
  <si>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</si>
  <si>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</si>
  <si>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</si>
  <si>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</si>
  <si>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</si>
  <si>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</si>
  <si>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</si>
  <si>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</si>
  <si>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</si>
  <si>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</si>
  <si>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</si>
  <si>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</si>
  <si>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</si>
  <si>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</si>
  <si>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</si>
  <si>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</si>
  <si>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</si>
  <si>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</si>
  <si>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</si>
  <si>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</si>
  <si>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</si>
  <si>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</si>
  <si>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</si>
  <si>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</si>
  <si>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</si>
  <si>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</si>
  <si>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</si>
  <si>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</si>
  <si>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</si>
  <si>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</si>
  <si>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</si>
  <si>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</si>
  <si>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</si>
  <si>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</si>
  <si>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</si>
  <si>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</si>
  <si>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</si>
  <si>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</si>
  <si>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</si>
  <si>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</si>
  <si>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</si>
  <si>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</si>
  <si>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</si>
  <si>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</si>
  <si>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</si>
  <si>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</si>
  <si>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</si>
  <si>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</si>
  <si>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</si>
  <si>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</si>
  <si>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</si>
  <si>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</si>
  <si>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</si>
  <si>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</si>
  <si>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</si>
  <si>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</si>
  <si>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</si>
  <si>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</si>
  <si>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</si>
  <si>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</si>
  <si>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</si>
  <si>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</si>
  <si>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</si>
  <si>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</si>
  <si>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</si>
  <si>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</si>
  <si>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</si>
  <si>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</si>
  <si>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</si>
  <si>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</si>
  <si>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</si>
  <si>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</si>
  <si>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</si>
  <si>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</si>
  <si>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</si>
  <si>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</si>
  <si>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</si>
  <si>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</si>
  <si>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</si>
  <si>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</si>
  <si>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</si>
  <si>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</si>
  <si>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</si>
  <si>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</si>
  <si>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</si>
  <si>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</si>
  <si>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</si>
  <si>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</si>
  <si>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</si>
  <si>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</si>
  <si>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</si>
  <si>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</si>
  <si>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</si>
  <si>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</si>
  <si>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</si>
  <si>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</si>
  <si>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</si>
  <si>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</si>
  <si>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</si>
  <si>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</si>
  <si>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</si>
  <si>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</si>
  <si>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</si>
  <si>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</si>
  <si>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</si>
  <si>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</si>
  <si>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</si>
  <si>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</si>
  <si>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</si>
  <si>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</si>
  <si>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</si>
  <si>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</si>
  <si>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</si>
  <si>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</si>
  <si>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</si>
  <si>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</si>
  <si>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</si>
  <si>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</si>
  <si>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</si>
  <si>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</si>
  <si>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</si>
  <si>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</si>
  <si>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</si>
  <si>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</si>
  <si>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</si>
  <si>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</si>
  <si>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</si>
  <si>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</si>
  <si>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</si>
  <si>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</si>
  <si>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</si>
  <si>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</si>
  <si>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</si>
  <si>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</si>
  <si>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</si>
  <si>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</si>
  <si>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</si>
  <si>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</si>
  <si>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</si>
  <si>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</si>
  <si>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</si>
  <si>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</si>
  <si>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</si>
  <si>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</si>
  <si>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</si>
  <si>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</si>
  <si>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</si>
  <si>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</si>
  <si>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</si>
  <si>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</si>
  <si>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</si>
  <si>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</si>
  <si>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</si>
  <si>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</si>
  <si>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</si>
  <si>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</si>
  <si>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</si>
  <si>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</si>
  <si>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</si>
  <si>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</si>
  <si>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</si>
  <si>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</si>
  <si>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</si>
  <si>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</si>
  <si>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</si>
  <si>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</si>
  <si>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</si>
  <si>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</si>
  <si>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</si>
  <si>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</si>
  <si>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</si>
  <si>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</si>
  <si>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</si>
  <si>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</si>
  <si>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</si>
  <si>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</si>
  <si>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</si>
  <si>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</si>
  <si>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</si>
  <si>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</si>
  <si>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</si>
  <si>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</si>
  <si>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8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</si>
  <si>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</si>
  <si>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</si>
  <si>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</si>
  <si>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</si>
  <si>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</si>
  <si>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</si>
  <si>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</si>
  <si>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</si>
  <si>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</si>
  <si>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</si>
  <si>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</si>
  <si>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</si>
  <si>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</si>
  <si>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</si>
  <si>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</si>
  <si>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</si>
  <si>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</si>
  <si>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</si>
  <si>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</si>
  <si>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</si>
  <si>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</si>
  <si>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</si>
  <si>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</si>
  <si>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</si>
  <si>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</si>
  <si>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</si>
  <si>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</si>
  <si>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</si>
  <si>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</si>
  <si>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</si>
  <si>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</si>
  <si>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</si>
  <si>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</si>
  <si>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</si>
  <si>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</si>
  <si>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</si>
  <si>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</si>
  <si>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</si>
  <si>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</si>
  <si>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</si>
  <si>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</si>
  <si>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</si>
  <si>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</si>
  <si>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</si>
  <si>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</si>
  <si>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</si>
  <si>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</si>
  <si>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</si>
  <si>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</si>
  <si>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</si>
  <si>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</si>
  <si>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</si>
  <si>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</si>
  <si>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</si>
  <si>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</si>
  <si>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</si>
  <si>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</si>
  <si>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Ⅱ　資料（１）</t>
    <rPh sb="2" eb="4">
      <t>シリョウ</t>
    </rPh>
    <phoneticPr fontId="1"/>
  </si>
  <si>
    <t>蔵書数（冊）</t>
    <rPh sb="0" eb="3">
      <t>ゾウショスウ</t>
    </rPh>
    <rPh sb="4" eb="5">
      <t>サツ</t>
    </rPh>
    <phoneticPr fontId="3"/>
  </si>
  <si>
    <t>年間受入・除籍数（冊）</t>
    <rPh sb="0" eb="2">
      <t>ネンカン</t>
    </rPh>
    <rPh sb="2" eb="4">
      <t>ウケイレ</t>
    </rPh>
    <rPh sb="5" eb="7">
      <t>ジョセキ</t>
    </rPh>
    <rPh sb="7" eb="8">
      <t>スウ</t>
    </rPh>
    <rPh sb="9" eb="10">
      <t>サツ</t>
    </rPh>
    <phoneticPr fontId="3"/>
  </si>
  <si>
    <t>図書館名</t>
    <phoneticPr fontId="3"/>
  </si>
  <si>
    <t>一般図書</t>
    <rPh sb="0" eb="2">
      <t>イッパン</t>
    </rPh>
    <rPh sb="2" eb="4">
      <t>トショ</t>
    </rPh>
    <phoneticPr fontId="3"/>
  </si>
  <si>
    <t>児童図書</t>
    <rPh sb="0" eb="2">
      <t>ジドウ</t>
    </rPh>
    <rPh sb="2" eb="4">
      <t>トショ</t>
    </rPh>
    <phoneticPr fontId="3"/>
  </si>
  <si>
    <t>郷土資料</t>
    <rPh sb="0" eb="2">
      <t>キョウド</t>
    </rPh>
    <rPh sb="2" eb="4">
      <t>シリョウ</t>
    </rPh>
    <phoneticPr fontId="3"/>
  </si>
  <si>
    <t>計</t>
    <rPh sb="0" eb="1">
      <t>ケイ</t>
    </rPh>
    <phoneticPr fontId="3"/>
  </si>
  <si>
    <t>うち
自動車
図書館</t>
    <rPh sb="3" eb="6">
      <t>ジドウシャ</t>
    </rPh>
    <rPh sb="7" eb="10">
      <t>トショカン</t>
    </rPh>
    <phoneticPr fontId="3"/>
  </si>
  <si>
    <t>うち
開架図書</t>
    <rPh sb="3" eb="5">
      <t>カイカ</t>
    </rPh>
    <rPh sb="5" eb="7">
      <t>トショ</t>
    </rPh>
    <phoneticPr fontId="3"/>
  </si>
  <si>
    <t>a受入</t>
    <rPh sb="1" eb="3">
      <t>ウケイレ</t>
    </rPh>
    <phoneticPr fontId="3"/>
  </si>
  <si>
    <t>ｂ除籍</t>
    <rPh sb="1" eb="3">
      <t>ジョセキ</t>
    </rPh>
    <phoneticPr fontId="3"/>
  </si>
  <si>
    <t>a-b</t>
    <phoneticPr fontId="3"/>
  </si>
  <si>
    <t>（うち児童）</t>
    <rPh sb="3" eb="5">
      <t>ジドウ</t>
    </rPh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</si>
  <si>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</si>
  <si>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</si>
  <si>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3</t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</si>
  <si>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</si>
  <si>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</si>
  <si>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</si>
  <si>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</si>
  <si>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</si>
  <si>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</si>
  <si>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</si>
  <si>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</si>
  <si>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4</t>
  </si>
  <si>
    <t>5</t>
    <phoneticPr fontId="1"/>
  </si>
  <si>
    <t>5-4</t>
  </si>
  <si>
    <t>6</t>
    <phoneticPr fontId="1"/>
  </si>
  <si>
    <t>7</t>
  </si>
  <si>
    <t>8</t>
    <phoneticPr fontId="1"/>
  </si>
  <si>
    <t>9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</si>
  <si>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</si>
  <si>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</si>
  <si>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</si>
  <si>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</si>
  <si>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</si>
  <si>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12</t>
    <phoneticPr fontId="1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</si>
  <si>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</si>
  <si>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</si>
  <si>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</si>
  <si>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</si>
  <si>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</si>
  <si>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</si>
  <si>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14</t>
    <phoneticPr fontId="1"/>
  </si>
  <si>
    <t>15</t>
  </si>
  <si>
    <t>16</t>
  </si>
  <si>
    <t>中央で一括</t>
    <rPh sb="0" eb="2">
      <t>チュウオウ</t>
    </rPh>
    <rPh sb="3" eb="5">
      <t>イッカツ</t>
    </rPh>
    <phoneticPr fontId="1"/>
  </si>
  <si>
    <t>17</t>
  </si>
  <si>
    <t>本館一括</t>
    <rPh sb="0" eb="4">
      <t>ホンカンイッカツ</t>
    </rPh>
    <phoneticPr fontId="1"/>
  </si>
  <si>
    <t>19</t>
  </si>
  <si>
    <t>秩父市</t>
    <rPh sb="0" eb="3">
      <t>チチブシ</t>
    </rPh>
    <phoneticPr fontId="20"/>
  </si>
  <si>
    <t>秩父</t>
    <rPh sb="0" eb="2">
      <t>チチブ</t>
    </rPh>
    <phoneticPr fontId="20"/>
  </si>
  <si>
    <t>吉田</t>
    <rPh sb="0" eb="2">
      <t>ヨシダ</t>
    </rPh>
    <phoneticPr fontId="20"/>
  </si>
  <si>
    <t>大滝</t>
    <rPh sb="0" eb="2">
      <t>オオタキ</t>
    </rPh>
    <phoneticPr fontId="20"/>
  </si>
  <si>
    <t>荒川</t>
    <rPh sb="0" eb="1">
      <t>アラ</t>
    </rPh>
    <rPh sb="1" eb="2">
      <t>カワ</t>
    </rPh>
    <phoneticPr fontId="20"/>
  </si>
  <si>
    <t>24</t>
  </si>
  <si>
    <t>25</t>
    <phoneticPr fontId="1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</si>
  <si>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</si>
  <si>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</si>
  <si>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</si>
  <si>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</si>
  <si>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0"/>
  </si>
  <si>
    <t>こども図書館</t>
    <rPh sb="3" eb="6">
      <t>トショカン</t>
    </rPh>
    <phoneticPr fontId="20"/>
  </si>
  <si>
    <t>32-1</t>
    <phoneticPr fontId="3"/>
  </si>
  <si>
    <t>上柴</t>
    <rPh sb="0" eb="1">
      <t>ウエ</t>
    </rPh>
    <rPh sb="1" eb="2">
      <t>シバ</t>
    </rPh>
    <phoneticPr fontId="1"/>
  </si>
  <si>
    <t>33</t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</si>
  <si>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</si>
  <si>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</si>
  <si>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36</t>
  </si>
  <si>
    <t>和光市</t>
    <rPh sb="0" eb="2">
      <t>ワコウ</t>
    </rPh>
    <rPh sb="2" eb="3">
      <t>シ</t>
    </rPh>
    <phoneticPr fontId="20"/>
  </si>
  <si>
    <t>和光市立</t>
    <rPh sb="0" eb="2">
      <t>ワコウ</t>
    </rPh>
    <rPh sb="2" eb="3">
      <t>シ</t>
    </rPh>
    <rPh sb="3" eb="4">
      <t>タ</t>
    </rPh>
    <phoneticPr fontId="20"/>
  </si>
  <si>
    <t>下新倉</t>
    <rPh sb="0" eb="3">
      <t>シモニイクラ</t>
    </rPh>
    <phoneticPr fontId="20"/>
  </si>
  <si>
    <t>長瀞町</t>
    <rPh sb="0" eb="3">
      <t>ナガトロマチ</t>
    </rPh>
    <phoneticPr fontId="20"/>
  </si>
  <si>
    <t>-</t>
    <phoneticPr fontId="1"/>
  </si>
  <si>
    <t>-</t>
  </si>
  <si>
    <t>51</t>
    <phoneticPr fontId="1"/>
  </si>
  <si>
    <t>コミュニティセンター</t>
    <phoneticPr fontId="2"/>
  </si>
  <si>
    <t>18</t>
    <phoneticPr fontId="1"/>
  </si>
  <si>
    <t>横瀬町</t>
    <rPh sb="0" eb="3">
      <t>ヨコゼマチ</t>
    </rPh>
    <phoneticPr fontId="8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</si>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</sst>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_);[Red]\(#,##0.0\)"/>
    <numFmt numFmtId="186" formatCode="#,##0;&quot;△ &quot;#,##0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186" fontId="10" fillId="0" borderId="24" xfId="1" applyNumberFormat="1" applyFont="1" applyBorder="1" applyProtection="1">
      <alignment vertical="center"/>
      <protection locked="0"/>
    </xf>
    <xf numFmtId="0" fontId="11" fillId="0" borderId="26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49" fontId="11" fillId="0" borderId="1" xfId="1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9" fillId="0" borderId="0" xfId="1" applyFont="1" applyProtection="1">
      <alignment vertical="center"/>
      <protection locked="0"/>
    </xf>
    <xf numFmtId="49" fontId="11" fillId="0" borderId="13" xfId="1" quotePrefix="1" applyNumberFormat="1" applyFont="1" applyBorder="1" applyAlignment="1" applyProtection="1">
      <alignment horizontal="center" vertical="center"/>
      <protection locked="0"/>
    </xf>
    <xf numFmtId="49" fontId="9" fillId="0" borderId="13" xfId="1" applyNumberFormat="1" applyFont="1" applyBorder="1" applyAlignment="1" applyProtection="1">
      <alignment horizontal="center" vertical="center"/>
      <protection locked="0"/>
    </xf>
    <xf numFmtId="49" fontId="9" fillId="0" borderId="21" xfId="1" applyNumberFormat="1" applyFont="1" applyBorder="1" applyAlignment="1" applyProtection="1">
      <alignment horizontal="center" vertical="center"/>
      <protection locked="0"/>
    </xf>
    <xf numFmtId="0" fontId="18" fillId="0" borderId="0" xfId="1" applyFont="1" applyProtection="1">
      <alignment vertical="center"/>
      <protection locked="0"/>
    </xf>
    <xf numFmtId="49" fontId="11" fillId="0" borderId="22" xfId="1" quotePrefix="1" applyNumberFormat="1" applyFont="1" applyBorder="1" applyAlignment="1" applyProtection="1">
      <alignment horizontal="center" vertical="center"/>
      <protection locked="0"/>
    </xf>
    <xf numFmtId="0" fontId="11" fillId="0" borderId="27" xfId="1" applyFont="1" applyBorder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6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49" fontId="16" fillId="0" borderId="22" xfId="1" quotePrefix="1" applyNumberFormat="1" applyFont="1" applyBorder="1" applyAlignment="1" applyProtection="1">
      <alignment horizontal="center" vertical="center"/>
      <protection locked="0"/>
    </xf>
    <xf numFmtId="0" fontId="11" fillId="0" borderId="18" xfId="1" applyFont="1" applyBorder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49" fontId="9" fillId="0" borderId="34" xfId="1" applyNumberFormat="1" applyFont="1" applyBorder="1" applyAlignment="1" applyProtection="1">
      <alignment horizontal="center" vertical="center"/>
      <protection locked="0"/>
    </xf>
    <xf numFmtId="0" fontId="9" fillId="0" borderId="35" xfId="1" applyFont="1" applyBorder="1" applyProtection="1">
      <alignment vertical="center"/>
      <protection locked="0"/>
    </xf>
    <xf numFmtId="49" fontId="11" fillId="0" borderId="34" xfId="1" quotePrefix="1" applyNumberFormat="1" applyFont="1" applyBorder="1" applyAlignment="1" applyProtection="1">
      <alignment horizontal="center" vertical="center"/>
      <protection locked="0"/>
    </xf>
    <xf numFmtId="0" fontId="11" fillId="0" borderId="35" xfId="1" applyFont="1" applyBorder="1" applyProtection="1">
      <alignment vertical="center"/>
      <protection locked="0"/>
    </xf>
    <xf numFmtId="49" fontId="9" fillId="0" borderId="22" xfId="1" applyNumberFormat="1" applyFont="1" applyBorder="1" applyAlignment="1" applyProtection="1">
      <alignment horizontal="center" vertical="center"/>
      <protection locked="0"/>
    </xf>
    <xf numFmtId="49" fontId="11" fillId="0" borderId="32" xfId="1" quotePrefix="1" applyNumberFormat="1" applyFont="1" applyBorder="1" applyAlignment="1" applyProtection="1">
      <alignment horizontal="center" vertical="center"/>
      <protection locked="0"/>
    </xf>
    <xf numFmtId="49" fontId="11" fillId="0" borderId="22" xfId="1" applyNumberFormat="1" applyFont="1" applyBorder="1" applyAlignment="1" applyProtection="1">
      <alignment horizontal="center" vertical="center"/>
      <protection locked="0"/>
    </xf>
    <xf numFmtId="49" fontId="9" fillId="0" borderId="32" xfId="1" applyNumberFormat="1" applyFont="1" applyBorder="1" applyAlignment="1" applyProtection="1">
      <alignment horizontal="center" vertical="center"/>
      <protection locked="0"/>
    </xf>
    <xf numFmtId="177" fontId="11" fillId="0" borderId="0" xfId="1" applyNumberFormat="1" applyFont="1" applyProtection="1">
      <alignment vertical="center"/>
      <protection locked="0"/>
    </xf>
    <xf numFmtId="49" fontId="17" fillId="0" borderId="0" xfId="0" applyNumberFormat="1" applyFont="1" applyProtection="1">
      <alignment vertical="center"/>
      <protection locked="0"/>
    </xf>
    <xf numFmtId="186" fontId="11" fillId="0" borderId="45" xfId="1" applyNumberFormat="1" applyFont="1" applyBorder="1" applyAlignment="1" applyProtection="1">
      <alignment horizontal="center" vertical="center"/>
      <protection locked="0"/>
    </xf>
    <xf numFmtId="186" fontId="11" fillId="0" borderId="46" xfId="1" applyNumberFormat="1" applyFont="1" applyBorder="1" applyAlignment="1" applyProtection="1">
      <alignment horizontal="center" vertical="center"/>
      <protection locked="0"/>
    </xf>
    <xf numFmtId="186" fontId="11" fillId="0" borderId="47" xfId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0" fontId="11" fillId="0" borderId="25" xfId="1" applyFont="1" applyBorder="1" applyProtection="1">
      <alignment vertical="center"/>
      <protection locked="0"/>
    </xf>
    <xf numFmtId="186" fontId="10" fillId="0" borderId="23" xfId="1" applyNumberFormat="1" applyFont="1" applyBorder="1" applyProtection="1">
      <alignment vertical="center"/>
      <protection locked="0"/>
    </xf>
    <xf numFmtId="186" fontId="10" fillId="0" borderId="25" xfId="1" applyNumberFormat="1" applyFont="1" applyBorder="1" applyProtection="1">
      <alignment vertical="center"/>
      <protection locked="0"/>
    </xf>
    <xf numFmtId="49" fontId="9" fillId="3" borderId="62" xfId="1" quotePrefix="1" applyNumberFormat="1" applyFont="1" applyFill="1" applyBorder="1" applyAlignment="1" applyProtection="1">
      <alignment horizontal="center" vertical="center"/>
      <protection locked="0"/>
    </xf>
    <xf numFmtId="0" fontId="9" fillId="3" borderId="60" xfId="1" applyFont="1" applyFill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shrinkToFit="1"/>
      <protection locked="0"/>
    </xf>
    <xf numFmtId="0" fontId="11" fillId="0" borderId="18" xfId="1" applyFont="1" applyBorder="1" applyAlignment="1" applyProtection="1">
      <alignment vertical="center" shrinkToFit="1"/>
      <protection locked="0"/>
    </xf>
    <xf numFmtId="186" fontId="9" fillId="3" borderId="33" xfId="1" applyNumberFormat="1" applyFont="1" applyFill="1" applyBorder="1" applyProtection="1">
      <alignment vertical="center"/>
      <protection locked="0"/>
    </xf>
    <xf numFmtId="186" fontId="9" fillId="3" borderId="54" xfId="1" applyNumberFormat="1" applyFont="1" applyFill="1" applyBorder="1" applyProtection="1">
      <alignment vertical="center"/>
      <protection locked="0"/>
    </xf>
    <xf numFmtId="186" fontId="11" fillId="0" borderId="15" xfId="6" applyNumberFormat="1" applyFont="1" applyBorder="1" applyProtection="1">
      <alignment vertical="center"/>
      <protection locked="0"/>
    </xf>
    <xf numFmtId="186" fontId="11" fillId="0" borderId="33" xfId="1" applyNumberFormat="1" applyFont="1" applyBorder="1" applyProtection="1">
      <alignment vertical="center"/>
      <protection locked="0"/>
    </xf>
    <xf numFmtId="186" fontId="11" fillId="0" borderId="81" xfId="1" applyNumberFormat="1" applyFont="1" applyBorder="1" applyProtection="1">
      <alignment vertical="center"/>
      <protection locked="0"/>
    </xf>
    <xf numFmtId="186" fontId="11" fillId="0" borderId="33" xfId="6" applyNumberFormat="1" applyFont="1" applyBorder="1" applyProtection="1">
      <alignment vertical="center"/>
      <protection locked="0"/>
    </xf>
    <xf numFmtId="186" fontId="11" fillId="0" borderId="15" xfId="1" applyNumberFormat="1" applyFont="1" applyBorder="1" applyProtection="1">
      <alignment vertical="center"/>
      <protection locked="0"/>
    </xf>
    <xf numFmtId="186" fontId="11" fillId="0" borderId="81" xfId="1" applyNumberFormat="1" applyFont="1" applyBorder="1" applyAlignment="1" applyProtection="1">
      <alignment horizontal="right" vertical="center"/>
      <protection locked="0"/>
    </xf>
    <xf numFmtId="186" fontId="11" fillId="0" borderId="33" xfId="1" applyNumberFormat="1" applyFont="1" applyBorder="1" applyAlignment="1" applyProtection="1">
      <alignment horizontal="right" vertical="center"/>
      <protection locked="0"/>
    </xf>
    <xf numFmtId="186" fontId="11" fillId="0" borderId="15" xfId="1" applyNumberFormat="1" applyFont="1" applyBorder="1" applyAlignment="1" applyProtection="1">
      <alignment horizontal="right" vertical="center"/>
      <protection locked="0"/>
    </xf>
    <xf numFmtId="186" fontId="9" fillId="3" borderId="81" xfId="2" applyNumberFormat="1" applyFont="1" applyFill="1" applyBorder="1" applyAlignment="1" applyProtection="1">
      <alignment horizontal="right" vertical="center"/>
      <protection locked="0"/>
    </xf>
    <xf numFmtId="186" fontId="9" fillId="3" borderId="81" xfId="1" applyNumberFormat="1" applyFont="1" applyFill="1" applyBorder="1" applyProtection="1">
      <alignment vertical="center"/>
      <protection locked="0"/>
    </xf>
    <xf numFmtId="186" fontId="9" fillId="3" borderId="15" xfId="1" applyNumberFormat="1" applyFont="1" applyFill="1" applyBorder="1" applyProtection="1">
      <alignment vertical="center"/>
      <protection locked="0"/>
    </xf>
    <xf numFmtId="186" fontId="9" fillId="3" borderId="15" xfId="1" applyNumberFormat="1" applyFont="1" applyFill="1" applyBorder="1" applyAlignment="1" applyProtection="1">
      <alignment horizontal="right" vertical="center"/>
      <protection locked="0"/>
    </xf>
    <xf numFmtId="186" fontId="9" fillId="3" borderId="33" xfId="1" applyNumberFormat="1" applyFont="1" applyFill="1" applyBorder="1" applyAlignment="1" applyProtection="1">
      <alignment horizontal="right" vertical="center"/>
      <protection locked="0"/>
    </xf>
    <xf numFmtId="186" fontId="15" fillId="3" borderId="81" xfId="13" applyNumberFormat="1" applyFont="1" applyFill="1" applyBorder="1" applyProtection="1">
      <alignment vertical="center"/>
      <protection locked="0"/>
    </xf>
    <xf numFmtId="186" fontId="15" fillId="3" borderId="15" xfId="13" applyNumberFormat="1" applyFont="1" applyFill="1" applyBorder="1" applyProtection="1">
      <alignment vertical="center"/>
      <protection locked="0"/>
    </xf>
    <xf numFmtId="186" fontId="15" fillId="3" borderId="33" xfId="13" applyNumberFormat="1" applyFont="1" applyFill="1" applyBorder="1" applyProtection="1">
      <alignment vertical="center"/>
      <protection locked="0"/>
    </xf>
    <xf numFmtId="186" fontId="11" fillId="0" borderId="81" xfId="2" applyNumberFormat="1" applyFont="1" applyFill="1" applyBorder="1" applyAlignment="1" applyProtection="1">
      <alignment horizontal="right" vertical="center"/>
      <protection locked="0"/>
    </xf>
    <xf numFmtId="186" fontId="11" fillId="0" borderId="15" xfId="2" applyNumberFormat="1" applyFont="1" applyFill="1" applyBorder="1" applyAlignment="1" applyProtection="1">
      <alignment horizontal="right" vertical="center"/>
      <protection locked="0"/>
    </xf>
    <xf numFmtId="186" fontId="11" fillId="0" borderId="33" xfId="2" applyNumberFormat="1" applyFont="1" applyFill="1" applyBorder="1" applyAlignment="1" applyProtection="1">
      <alignment horizontal="right" vertical="center"/>
      <protection locked="0"/>
    </xf>
    <xf numFmtId="186" fontId="11" fillId="0" borderId="14" xfId="1" applyNumberFormat="1" applyFont="1" applyBorder="1" applyProtection="1">
      <alignment vertical="center"/>
      <protection locked="0"/>
    </xf>
    <xf numFmtId="186" fontId="11" fillId="0" borderId="16" xfId="1" applyNumberFormat="1" applyFont="1" applyBorder="1" applyProtection="1">
      <alignment vertical="center"/>
      <protection locked="0"/>
    </xf>
    <xf numFmtId="186" fontId="11" fillId="0" borderId="17" xfId="1" applyNumberFormat="1" applyFont="1" applyBorder="1" applyProtection="1">
      <alignment vertical="center"/>
      <protection locked="0"/>
    </xf>
    <xf numFmtId="186" fontId="9" fillId="3" borderId="72" xfId="2" applyNumberFormat="1" applyFont="1" applyFill="1" applyBorder="1" applyAlignment="1" applyProtection="1">
      <alignment horizontal="right" vertical="center"/>
      <protection locked="0"/>
    </xf>
    <xf numFmtId="186" fontId="9" fillId="3" borderId="82" xfId="2" applyNumberFormat="1" applyFont="1" applyFill="1" applyBorder="1" applyAlignment="1" applyProtection="1">
      <alignment horizontal="right" vertical="center"/>
      <protection locked="0"/>
    </xf>
    <xf numFmtId="186" fontId="9" fillId="3" borderId="68" xfId="1" applyNumberFormat="1" applyFont="1" applyFill="1" applyBorder="1">
      <alignment vertical="center"/>
    </xf>
    <xf numFmtId="186" fontId="9" fillId="3" borderId="83" xfId="2" applyNumberFormat="1" applyFont="1" applyFill="1" applyBorder="1" applyAlignment="1" applyProtection="1">
      <alignment horizontal="right" vertical="center"/>
      <protection locked="0"/>
    </xf>
    <xf numFmtId="186" fontId="16" fillId="0" borderId="33" xfId="13" applyNumberFormat="1" applyFont="1" applyBorder="1" applyProtection="1">
      <alignment vertical="center"/>
      <protection locked="0"/>
    </xf>
    <xf numFmtId="186" fontId="11" fillId="0" borderId="15" xfId="1" applyNumberFormat="1" applyFont="1" applyBorder="1" applyAlignment="1">
      <alignment horizontal="right" vertical="center"/>
    </xf>
    <xf numFmtId="186" fontId="9" fillId="3" borderId="84" xfId="1" applyNumberFormat="1" applyFont="1" applyFill="1" applyBorder="1" applyProtection="1">
      <alignment vertical="center"/>
      <protection locked="0"/>
    </xf>
    <xf numFmtId="186" fontId="9" fillId="3" borderId="82" xfId="1" applyNumberFormat="1" applyFont="1" applyFill="1" applyBorder="1" applyProtection="1">
      <alignment vertical="center"/>
      <protection locked="0"/>
    </xf>
    <xf numFmtId="186" fontId="9" fillId="3" borderId="83" xfId="1" applyNumberFormat="1" applyFont="1" applyFill="1" applyBorder="1" applyProtection="1">
      <alignment vertical="center"/>
      <protection locked="0"/>
    </xf>
    <xf numFmtId="186" fontId="9" fillId="3" borderId="15" xfId="2" applyNumberFormat="1" applyFont="1" applyFill="1" applyBorder="1" applyAlignment="1" applyProtection="1">
      <alignment horizontal="right" vertical="center"/>
      <protection locked="0"/>
    </xf>
    <xf numFmtId="186" fontId="9" fillId="3" borderId="33" xfId="2" applyNumberFormat="1" applyFont="1" applyFill="1" applyBorder="1" applyAlignment="1" applyProtection="1">
      <alignment horizontal="right" vertical="center"/>
      <protection locked="0"/>
    </xf>
    <xf numFmtId="186" fontId="11" fillId="0" borderId="16" xfId="1" applyNumberFormat="1" applyFont="1" applyBorder="1" applyAlignment="1" applyProtection="1">
      <alignment horizontal="right" vertical="center"/>
      <protection locked="0"/>
    </xf>
    <xf numFmtId="186" fontId="11" fillId="0" borderId="14" xfId="1" applyNumberFormat="1" applyFont="1" applyBorder="1" applyAlignment="1" applyProtection="1">
      <alignment horizontal="right" vertical="center"/>
      <protection locked="0"/>
    </xf>
    <xf numFmtId="186" fontId="16" fillId="0" borderId="81" xfId="13" applyNumberFormat="1" applyFont="1" applyBorder="1" applyProtection="1">
      <alignment vertical="center"/>
      <protection locked="0"/>
    </xf>
    <xf numFmtId="186" fontId="16" fillId="0" borderId="15" xfId="13" applyNumberFormat="1" applyFont="1" applyBorder="1" applyProtection="1">
      <alignment vertical="center"/>
      <protection locked="0"/>
    </xf>
    <xf numFmtId="186" fontId="16" fillId="0" borderId="81" xfId="13" applyNumberFormat="1" applyFont="1" applyBorder="1" applyAlignment="1" applyProtection="1">
      <alignment horizontal="right" vertical="center"/>
      <protection locked="0"/>
    </xf>
    <xf numFmtId="186" fontId="16" fillId="0" borderId="15" xfId="13" applyNumberFormat="1" applyFont="1" applyBorder="1" applyAlignment="1" applyProtection="1">
      <alignment horizontal="right" vertical="center"/>
      <protection locked="0"/>
    </xf>
    <xf numFmtId="186" fontId="16" fillId="0" borderId="16" xfId="1" applyNumberFormat="1" applyFont="1" applyBorder="1" applyProtection="1">
      <alignment vertical="center"/>
      <protection locked="0"/>
    </xf>
    <xf numFmtId="186" fontId="16" fillId="0" borderId="15" xfId="1" applyNumberFormat="1" applyFont="1" applyBorder="1" applyProtection="1">
      <alignment vertical="center"/>
      <protection locked="0"/>
    </xf>
    <xf numFmtId="186" fontId="16" fillId="0" borderId="81" xfId="1" applyNumberFormat="1" applyFont="1" applyBorder="1" applyProtection="1">
      <alignment vertical="center"/>
      <protection locked="0"/>
    </xf>
    <xf numFmtId="186" fontId="16" fillId="0" borderId="15" xfId="0" applyNumberFormat="1" applyFont="1" applyBorder="1" applyProtection="1">
      <alignment vertical="center"/>
      <protection locked="0"/>
    </xf>
    <xf numFmtId="186" fontId="16" fillId="0" borderId="33" xfId="1" applyNumberFormat="1" applyFont="1" applyBorder="1" applyProtection="1">
      <alignment vertical="center"/>
      <protection locked="0"/>
    </xf>
    <xf numFmtId="186" fontId="9" fillId="3" borderId="15" xfId="1" applyNumberFormat="1" applyFont="1" applyFill="1" applyBorder="1">
      <alignment vertical="center"/>
    </xf>
    <xf numFmtId="186" fontId="9" fillId="3" borderId="65" xfId="1" applyNumberFormat="1" applyFont="1" applyFill="1" applyBorder="1">
      <alignment vertical="center"/>
    </xf>
    <xf numFmtId="49" fontId="11" fillId="0" borderId="21" xfId="1" applyNumberFormat="1" applyFont="1" applyBorder="1" applyAlignment="1" applyProtection="1">
      <alignment horizontal="center" vertical="center"/>
      <protection locked="0"/>
    </xf>
    <xf numFmtId="49" fontId="11" fillId="0" borderId="63" xfId="1" applyNumberFormat="1" applyFont="1" applyBorder="1" applyAlignment="1" applyProtection="1">
      <alignment horizontal="center" vertical="center"/>
      <protection locked="0"/>
    </xf>
    <xf numFmtId="0" fontId="11" fillId="0" borderId="64" xfId="1" applyFont="1" applyBorder="1" applyProtection="1">
      <alignment vertical="center"/>
      <protection locked="0"/>
    </xf>
    <xf numFmtId="0" fontId="11" fillId="0" borderId="14" xfId="1" applyFont="1" applyBorder="1" applyProtection="1">
      <alignment vertical="center"/>
      <protection locked="0"/>
    </xf>
    <xf numFmtId="49" fontId="11" fillId="0" borderId="48" xfId="1" quotePrefix="1" applyNumberFormat="1" applyFont="1" applyBorder="1" applyAlignment="1" applyProtection="1">
      <alignment horizontal="center" vertical="center"/>
      <protection locked="0"/>
    </xf>
    <xf numFmtId="0" fontId="11" fillId="0" borderId="33" xfId="1" applyFont="1" applyBorder="1" applyProtection="1">
      <alignment vertical="center"/>
      <protection locked="0"/>
    </xf>
    <xf numFmtId="49" fontId="11" fillId="0" borderId="59" xfId="1" applyNumberFormat="1" applyFont="1" applyBorder="1" applyAlignment="1" applyProtection="1">
      <alignment horizontal="center" vertical="center"/>
      <protection locked="0"/>
    </xf>
    <xf numFmtId="0" fontId="11" fillId="0" borderId="60" xfId="1" applyFont="1" applyBorder="1" applyProtection="1">
      <alignment vertical="center"/>
      <protection locked="0"/>
    </xf>
    <xf numFmtId="49" fontId="11" fillId="0" borderId="48" xfId="1" applyNumberFormat="1" applyFont="1" applyBorder="1" applyAlignment="1" applyProtection="1">
      <alignment horizontal="center" vertical="center"/>
      <protection locked="0"/>
    </xf>
    <xf numFmtId="0" fontId="11" fillId="0" borderId="33" xfId="1" applyFont="1" applyBorder="1" applyAlignment="1" applyProtection="1">
      <alignment vertical="center" shrinkToFit="1"/>
      <protection locked="0"/>
    </xf>
    <xf numFmtId="0" fontId="9" fillId="3" borderId="14" xfId="1" applyFont="1" applyFill="1" applyBorder="1" applyProtection="1">
      <alignment vertical="center"/>
      <protection locked="0"/>
    </xf>
    <xf numFmtId="49" fontId="11" fillId="0" borderId="59" xfId="1" quotePrefix="1" applyNumberFormat="1" applyFont="1" applyBorder="1" applyAlignment="1" applyProtection="1">
      <alignment horizontal="center" vertical="center"/>
      <protection locked="0"/>
    </xf>
    <xf numFmtId="0" fontId="9" fillId="3" borderId="27" xfId="1" applyFont="1" applyFill="1" applyBorder="1" applyProtection="1">
      <alignment vertical="center"/>
      <protection locked="0"/>
    </xf>
    <xf numFmtId="49" fontId="9" fillId="3" borderId="62" xfId="1" applyNumberFormat="1" applyFont="1" applyFill="1" applyBorder="1" applyAlignment="1" applyProtection="1">
      <alignment horizontal="center" vertical="center"/>
      <protection locked="0"/>
    </xf>
    <xf numFmtId="49" fontId="11" fillId="0" borderId="62" xfId="1" quotePrefix="1" applyNumberFormat="1" applyFont="1" applyBorder="1" applyAlignment="1" applyProtection="1">
      <alignment horizontal="center" vertical="center"/>
      <protection locked="0"/>
    </xf>
    <xf numFmtId="49" fontId="11" fillId="0" borderId="62" xfId="1" applyNumberFormat="1" applyFont="1" applyBorder="1" applyAlignment="1" applyProtection="1">
      <alignment horizontal="center" vertical="center"/>
      <protection locked="0"/>
    </xf>
    <xf numFmtId="49" fontId="9" fillId="3" borderId="34" xfId="1" applyNumberFormat="1" applyFont="1" applyFill="1" applyBorder="1" applyAlignment="1" applyProtection="1">
      <alignment horizontal="center" vertical="center"/>
      <protection locked="0"/>
    </xf>
    <xf numFmtId="0" fontId="9" fillId="3" borderId="33" xfId="1" applyFont="1" applyFill="1" applyBorder="1" applyProtection="1">
      <alignment vertical="center"/>
      <protection locked="0"/>
    </xf>
    <xf numFmtId="0" fontId="16" fillId="0" borderId="33" xfId="1" applyFont="1" applyBorder="1" applyProtection="1">
      <alignment vertical="center"/>
      <protection locked="0"/>
    </xf>
    <xf numFmtId="49" fontId="11" fillId="0" borderId="34" xfId="1" applyNumberFormat="1" applyFont="1" applyBorder="1" applyAlignment="1" applyProtection="1">
      <alignment horizontal="center" vertical="center"/>
      <protection locked="0"/>
    </xf>
    <xf numFmtId="49" fontId="15" fillId="3" borderId="34" xfId="1" applyNumberFormat="1" applyFont="1" applyFill="1" applyBorder="1" applyAlignment="1" applyProtection="1">
      <alignment horizontal="center" vertical="center"/>
      <protection locked="0"/>
    </xf>
    <xf numFmtId="0" fontId="15" fillId="3" borderId="27" xfId="1" applyFont="1" applyFill="1" applyBorder="1" applyProtection="1">
      <alignment vertical="center"/>
      <protection locked="0"/>
    </xf>
    <xf numFmtId="49" fontId="16" fillId="0" borderId="34" xfId="1" quotePrefix="1" applyNumberFormat="1" applyFont="1" applyBorder="1" applyAlignment="1" applyProtection="1">
      <alignment horizontal="center" vertical="center"/>
      <protection locked="0"/>
    </xf>
    <xf numFmtId="0" fontId="16" fillId="0" borderId="27" xfId="1" applyFont="1" applyBorder="1" applyProtection="1">
      <alignment vertical="center"/>
      <protection locked="0"/>
    </xf>
    <xf numFmtId="49" fontId="15" fillId="3" borderId="62" xfId="1" applyNumberFormat="1" applyFont="1" applyFill="1" applyBorder="1" applyAlignment="1" applyProtection="1">
      <alignment horizontal="center" vertical="center"/>
      <protection locked="0"/>
    </xf>
    <xf numFmtId="0" fontId="15" fillId="3" borderId="33" xfId="1" applyFont="1" applyFill="1" applyBorder="1" applyProtection="1">
      <alignment vertical="center"/>
      <protection locked="0"/>
    </xf>
    <xf numFmtId="0" fontId="16" fillId="0" borderId="14" xfId="1" applyFont="1" applyBorder="1" applyProtection="1">
      <alignment vertical="center"/>
      <protection locked="0"/>
    </xf>
    <xf numFmtId="49" fontId="16" fillId="0" borderId="62" xfId="1" quotePrefix="1" applyNumberFormat="1" applyFont="1" applyBorder="1" applyAlignment="1" applyProtection="1">
      <alignment horizontal="center" vertical="center"/>
      <protection locked="0"/>
    </xf>
    <xf numFmtId="0" fontId="9" fillId="0" borderId="18" xfId="1" applyFont="1" applyBorder="1" applyProtection="1">
      <alignment vertical="center"/>
      <protection locked="0"/>
    </xf>
    <xf numFmtId="0" fontId="15" fillId="3" borderId="60" xfId="1" applyFont="1" applyFill="1" applyBorder="1" applyProtection="1">
      <alignment vertical="center"/>
      <protection locked="0"/>
    </xf>
    <xf numFmtId="0" fontId="16" fillId="0" borderId="60" xfId="1" applyFont="1" applyBorder="1" applyProtection="1">
      <alignment vertical="center"/>
      <protection locked="0"/>
    </xf>
    <xf numFmtId="49" fontId="16" fillId="0" borderId="62" xfId="1" applyNumberFormat="1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49" fontId="9" fillId="3" borderId="22" xfId="1" applyNumberFormat="1" applyFont="1" applyFill="1" applyBorder="1" applyAlignment="1" applyProtection="1">
      <alignment horizontal="center" vertical="center"/>
      <protection locked="0"/>
    </xf>
    <xf numFmtId="49" fontId="16" fillId="0" borderId="34" xfId="1" applyNumberFormat="1" applyFont="1" applyBorder="1" applyAlignment="1" applyProtection="1">
      <alignment horizontal="center" vertical="center"/>
      <protection locked="0"/>
    </xf>
    <xf numFmtId="49" fontId="11" fillId="0" borderId="58" xfId="1" quotePrefix="1" applyNumberFormat="1" applyFont="1" applyBorder="1" applyAlignment="1" applyProtection="1">
      <alignment horizontal="center" vertical="center"/>
      <protection locked="0"/>
    </xf>
    <xf numFmtId="0" fontId="11" fillId="0" borderId="57" xfId="1" applyFont="1" applyBorder="1" applyProtection="1">
      <alignment vertical="center"/>
      <protection locked="0"/>
    </xf>
    <xf numFmtId="0" fontId="11" fillId="0" borderId="19" xfId="1" applyFont="1" applyBorder="1" applyProtection="1">
      <alignment vertical="center"/>
      <protection locked="0"/>
    </xf>
    <xf numFmtId="0" fontId="11" fillId="0" borderId="27" xfId="1" applyFont="1" applyBorder="1" applyAlignment="1" applyProtection="1">
      <alignment vertical="center" shrinkToFit="1"/>
      <protection locked="0"/>
    </xf>
    <xf numFmtId="0" fontId="9" fillId="3" borderId="18" xfId="1" applyFont="1" applyFill="1" applyBorder="1" applyProtection="1">
      <alignment vertical="center"/>
      <protection locked="0"/>
    </xf>
    <xf numFmtId="0" fontId="13" fillId="0" borderId="33" xfId="1" applyFont="1" applyBorder="1" applyProtection="1">
      <alignment vertical="center"/>
      <protection locked="0"/>
    </xf>
    <xf numFmtId="49" fontId="9" fillId="3" borderId="59" xfId="1" applyNumberFormat="1" applyFont="1" applyFill="1" applyBorder="1" applyAlignment="1" applyProtection="1">
      <alignment horizontal="center" vertical="center"/>
      <protection locked="0"/>
    </xf>
    <xf numFmtId="0" fontId="9" fillId="3" borderId="61" xfId="1" applyFont="1" applyFill="1" applyBorder="1" applyProtection="1">
      <alignment vertical="center"/>
      <protection locked="0"/>
    </xf>
    <xf numFmtId="0" fontId="11" fillId="0" borderId="61" xfId="1" applyFont="1" applyBorder="1" applyProtection="1">
      <alignment vertical="center"/>
      <protection locked="0"/>
    </xf>
    <xf numFmtId="49" fontId="9" fillId="3" borderId="58" xfId="1" applyNumberFormat="1" applyFont="1" applyFill="1" applyBorder="1" applyAlignment="1" applyProtection="1">
      <alignment horizontal="center" vertical="center"/>
      <protection locked="0"/>
    </xf>
    <xf numFmtId="0" fontId="9" fillId="3" borderId="57" xfId="1" applyFont="1" applyFill="1" applyBorder="1" applyProtection="1">
      <alignment vertical="center"/>
      <protection locked="0"/>
    </xf>
    <xf numFmtId="177" fontId="11" fillId="0" borderId="0" xfId="1" applyNumberFormat="1" applyFont="1" applyAlignment="1" applyProtection="1">
      <protection locked="0"/>
    </xf>
    <xf numFmtId="186" fontId="11" fillId="0" borderId="65" xfId="1" applyNumberFormat="1" applyFont="1" applyBorder="1" applyAlignment="1" applyProtection="1">
      <alignment horizontal="right" vertical="center"/>
      <protection locked="0"/>
    </xf>
    <xf numFmtId="186" fontId="11" fillId="0" borderId="10" xfId="1" applyNumberFormat="1" applyFont="1" applyBorder="1" applyAlignment="1" applyProtection="1">
      <alignment horizontal="right" vertical="center"/>
      <protection locked="0"/>
    </xf>
    <xf numFmtId="186" fontId="11" fillId="0" borderId="38" xfId="1" applyNumberFormat="1" applyFont="1" applyBorder="1" applyAlignment="1" applyProtection="1">
      <alignment horizontal="right" vertical="center"/>
      <protection locked="0"/>
    </xf>
    <xf numFmtId="186" fontId="11" fillId="0" borderId="10" xfId="1" applyNumberFormat="1" applyFont="1" applyBorder="1" applyAlignment="1">
      <alignment horizontal="right" vertical="center"/>
    </xf>
    <xf numFmtId="186" fontId="11" fillId="0" borderId="53" xfId="1" applyNumberFormat="1" applyFont="1" applyBorder="1" applyAlignment="1">
      <alignment horizontal="right" vertical="center"/>
    </xf>
    <xf numFmtId="0" fontId="11" fillId="0" borderId="29" xfId="1" applyFont="1" applyBorder="1" applyAlignment="1" applyProtection="1">
      <alignment horizontal="right" vertical="center"/>
      <protection locked="0"/>
    </xf>
    <xf numFmtId="186" fontId="11" fillId="0" borderId="72" xfId="1" applyNumberFormat="1" applyFont="1" applyBorder="1" applyProtection="1">
      <alignment vertical="center"/>
      <protection locked="0"/>
    </xf>
    <xf numFmtId="186" fontId="11" fillId="0" borderId="68" xfId="1" applyNumberFormat="1" applyFont="1" applyBorder="1" applyProtection="1">
      <alignment vertical="center"/>
      <protection locked="0"/>
    </xf>
    <xf numFmtId="186" fontId="11" fillId="0" borderId="15" xfId="1" applyNumberFormat="1" applyFont="1" applyBorder="1">
      <alignment vertical="center"/>
    </xf>
    <xf numFmtId="186" fontId="11" fillId="0" borderId="74" xfId="1" applyNumberFormat="1" applyFont="1" applyBorder="1" applyProtection="1">
      <alignment vertical="center"/>
      <protection locked="0"/>
    </xf>
    <xf numFmtId="186" fontId="11" fillId="0" borderId="23" xfId="1" applyNumberFormat="1" applyFont="1" applyBorder="1" applyProtection="1">
      <alignment vertical="center"/>
      <protection locked="0"/>
    </xf>
    <xf numFmtId="186" fontId="11" fillId="0" borderId="23" xfId="1" applyNumberFormat="1" applyFont="1" applyBorder="1">
      <alignment vertical="center"/>
    </xf>
    <xf numFmtId="186" fontId="11" fillId="0" borderId="67" xfId="1" applyNumberFormat="1" applyFont="1" applyBorder="1">
      <alignment vertical="center"/>
    </xf>
    <xf numFmtId="49" fontId="11" fillId="0" borderId="50" xfId="1" applyNumberFormat="1" applyFont="1" applyBorder="1" applyAlignment="1" applyProtection="1">
      <alignment horizontal="center" vertical="center"/>
      <protection locked="0"/>
    </xf>
    <xf numFmtId="0" fontId="11" fillId="0" borderId="31" xfId="1" applyFont="1" applyBorder="1" applyProtection="1">
      <alignment vertical="center"/>
      <protection locked="0"/>
    </xf>
    <xf numFmtId="186" fontId="9" fillId="2" borderId="3" xfId="2" applyNumberFormat="1" applyFont="1" applyFill="1" applyBorder="1" applyAlignment="1" applyProtection="1">
      <alignment horizontal="right" vertical="center"/>
    </xf>
    <xf numFmtId="186" fontId="9" fillId="2" borderId="4" xfId="2" applyNumberFormat="1" applyFont="1" applyFill="1" applyBorder="1" applyAlignment="1" applyProtection="1">
      <alignment horizontal="right" vertical="center"/>
    </xf>
    <xf numFmtId="186" fontId="9" fillId="2" borderId="2" xfId="2" applyNumberFormat="1" applyFont="1" applyFill="1" applyBorder="1" applyAlignment="1" applyProtection="1">
      <alignment horizontal="right" vertical="center"/>
    </xf>
    <xf numFmtId="186" fontId="9" fillId="2" borderId="51" xfId="2" applyNumberFormat="1" applyFont="1" applyFill="1" applyBorder="1" applyAlignment="1" applyProtection="1">
      <alignment horizontal="right" vertical="center"/>
    </xf>
    <xf numFmtId="0" fontId="10" fillId="2" borderId="0" xfId="1" applyFont="1" applyFill="1" applyProtection="1">
      <alignment vertical="center"/>
      <protection locked="0"/>
    </xf>
    <xf numFmtId="0" fontId="11" fillId="2" borderId="0" xfId="1" applyFont="1" applyFill="1" applyAlignment="1" applyProtection="1">
      <alignment horizontal="right" vertical="center"/>
      <protection locked="0"/>
    </xf>
    <xf numFmtId="0" fontId="11" fillId="2" borderId="29" xfId="1" applyFont="1" applyFill="1" applyBorder="1" applyAlignment="1" applyProtection="1">
      <alignment horizontal="right" vertical="center"/>
      <protection locked="0"/>
    </xf>
    <xf numFmtId="186" fontId="11" fillId="0" borderId="17" xfId="1" applyNumberFormat="1" applyFont="1" applyBorder="1">
      <alignment vertical="center"/>
    </xf>
    <xf numFmtId="186" fontId="11" fillId="0" borderId="16" xfId="1" applyNumberFormat="1" applyFont="1" applyBorder="1" applyAlignment="1">
      <alignment horizontal="right" vertical="center"/>
    </xf>
    <xf numFmtId="186" fontId="11" fillId="0" borderId="52" xfId="1" applyNumberFormat="1" applyFont="1" applyBorder="1" applyAlignment="1">
      <alignment horizontal="right" vertical="center"/>
    </xf>
    <xf numFmtId="186" fontId="11" fillId="0" borderId="65" xfId="1" applyNumberFormat="1" applyFont="1" applyBorder="1" applyAlignment="1">
      <alignment horizontal="right" vertical="center"/>
    </xf>
    <xf numFmtId="186" fontId="11" fillId="0" borderId="49" xfId="1" applyNumberFormat="1" applyFont="1" applyBorder="1" applyAlignment="1">
      <alignment horizontal="right" vertical="center"/>
    </xf>
    <xf numFmtId="186" fontId="11" fillId="0" borderId="65" xfId="1" applyNumberFormat="1" applyFont="1" applyBorder="1" applyProtection="1">
      <alignment vertical="center"/>
      <protection locked="0"/>
    </xf>
    <xf numFmtId="186" fontId="11" fillId="0" borderId="65" xfId="1" applyNumberFormat="1" applyFont="1" applyBorder="1">
      <alignment vertical="center"/>
    </xf>
    <xf numFmtId="186" fontId="11" fillId="0" borderId="49" xfId="1" applyNumberFormat="1" applyFont="1" applyBorder="1">
      <alignment vertical="center"/>
    </xf>
    <xf numFmtId="0" fontId="9" fillId="2" borderId="0" xfId="1" applyFont="1" applyFill="1" applyProtection="1">
      <alignment vertical="center"/>
      <protection locked="0"/>
    </xf>
    <xf numFmtId="0" fontId="11" fillId="2" borderId="26" xfId="1" applyFont="1" applyFill="1" applyBorder="1" applyAlignment="1" applyProtection="1">
      <alignment horizontal="right" vertical="center"/>
      <protection locked="0"/>
    </xf>
    <xf numFmtId="0" fontId="11" fillId="2" borderId="30" xfId="1" applyFont="1" applyFill="1" applyBorder="1" applyAlignment="1" applyProtection="1">
      <alignment horizontal="right" vertical="center"/>
      <protection locked="0"/>
    </xf>
    <xf numFmtId="49" fontId="9" fillId="3" borderId="13" xfId="1" applyNumberFormat="1" applyFont="1" applyFill="1" applyBorder="1" applyAlignment="1">
      <alignment horizontal="center" vertical="center"/>
    </xf>
    <xf numFmtId="0" fontId="9" fillId="3" borderId="14" xfId="1" applyFont="1" applyFill="1" applyBorder="1">
      <alignment vertical="center"/>
    </xf>
    <xf numFmtId="186" fontId="9" fillId="3" borderId="16" xfId="2" applyNumberFormat="1" applyFont="1" applyFill="1" applyBorder="1" applyAlignment="1" applyProtection="1">
      <alignment horizontal="right" vertical="center"/>
    </xf>
    <xf numFmtId="186" fontId="9" fillId="3" borderId="17" xfId="2" applyNumberFormat="1" applyFont="1" applyFill="1" applyBorder="1" applyAlignment="1" applyProtection="1">
      <alignment horizontal="right" vertical="center"/>
    </xf>
    <xf numFmtId="186" fontId="9" fillId="3" borderId="14" xfId="2" applyNumberFormat="1" applyFont="1" applyFill="1" applyBorder="1" applyAlignment="1" applyProtection="1">
      <alignment horizontal="right" vertical="center"/>
    </xf>
    <xf numFmtId="186" fontId="9" fillId="3" borderId="52" xfId="2" applyNumberFormat="1" applyFont="1" applyFill="1" applyBorder="1" applyAlignment="1" applyProtection="1">
      <alignment horizontal="right" vertical="center"/>
    </xf>
    <xf numFmtId="186" fontId="9" fillId="0" borderId="0" xfId="1" applyNumberFormat="1" applyFont="1" applyProtection="1">
      <alignment vertical="center"/>
      <protection locked="0"/>
    </xf>
    <xf numFmtId="0" fontId="9" fillId="0" borderId="14" xfId="1" applyFont="1" applyBorder="1" applyProtection="1">
      <alignment vertical="center"/>
      <protection locked="0"/>
    </xf>
    <xf numFmtId="186" fontId="11" fillId="0" borderId="0" xfId="1" applyNumberFormat="1" applyFont="1" applyAlignment="1" applyProtection="1">
      <alignment horizontal="right" vertical="center"/>
      <protection locked="0"/>
    </xf>
    <xf numFmtId="186" fontId="11" fillId="0" borderId="29" xfId="1" applyNumberFormat="1" applyFont="1" applyBorder="1" applyAlignment="1" applyProtection="1">
      <alignment horizontal="right" vertical="center"/>
      <protection locked="0"/>
    </xf>
    <xf numFmtId="186" fontId="11" fillId="0" borderId="79" xfId="1" applyNumberFormat="1" applyFont="1" applyBorder="1" applyProtection="1">
      <alignment vertical="center"/>
      <protection locked="0"/>
    </xf>
    <xf numFmtId="186" fontId="11" fillId="0" borderId="76" xfId="1" applyNumberFormat="1" applyFont="1" applyBorder="1" applyProtection="1">
      <alignment vertical="center"/>
      <protection locked="0"/>
    </xf>
    <xf numFmtId="49" fontId="11" fillId="0" borderId="66" xfId="1" quotePrefix="1" applyNumberFormat="1" applyFont="1" applyBorder="1" applyAlignment="1" applyProtection="1">
      <alignment horizontal="center" vertical="center"/>
      <protection locked="0"/>
    </xf>
    <xf numFmtId="0" fontId="11" fillId="0" borderId="76" xfId="1" applyFont="1" applyBorder="1" applyProtection="1">
      <alignment vertical="center"/>
      <protection locked="0"/>
    </xf>
    <xf numFmtId="49" fontId="9" fillId="3" borderId="21" xfId="1" applyNumberFormat="1" applyFont="1" applyFill="1" applyBorder="1" applyAlignment="1">
      <alignment horizontal="center" vertical="center"/>
    </xf>
    <xf numFmtId="0" fontId="9" fillId="3" borderId="27" xfId="1" applyFont="1" applyFill="1" applyBorder="1">
      <alignment vertical="center"/>
    </xf>
    <xf numFmtId="186" fontId="9" fillId="3" borderId="65" xfId="2" applyNumberFormat="1" applyFont="1" applyFill="1" applyBorder="1" applyAlignment="1" applyProtection="1">
      <alignment horizontal="right" vertical="center"/>
    </xf>
    <xf numFmtId="186" fontId="9" fillId="3" borderId="15" xfId="2" applyNumberFormat="1" applyFont="1" applyFill="1" applyBorder="1" applyAlignment="1" applyProtection="1">
      <alignment horizontal="right" vertical="center"/>
    </xf>
    <xf numFmtId="186" fontId="9" fillId="3" borderId="33" xfId="2" applyNumberFormat="1" applyFont="1" applyFill="1" applyBorder="1" applyAlignment="1" applyProtection="1">
      <alignment horizontal="right" vertical="center"/>
    </xf>
    <xf numFmtId="186" fontId="9" fillId="3" borderId="49" xfId="2" applyNumberFormat="1" applyFont="1" applyFill="1" applyBorder="1" applyAlignment="1" applyProtection="1">
      <alignment horizontal="right" vertical="center"/>
    </xf>
    <xf numFmtId="49" fontId="9" fillId="3" borderId="48" xfId="1" quotePrefix="1" applyNumberFormat="1" applyFont="1" applyFill="1" applyBorder="1" applyAlignment="1">
      <alignment horizontal="center" vertical="center"/>
    </xf>
    <xf numFmtId="49" fontId="9" fillId="0" borderId="48" xfId="1" applyNumberFormat="1" applyFont="1" applyBorder="1" applyAlignment="1" applyProtection="1">
      <alignment horizontal="center" vertical="center"/>
      <protection locked="0"/>
    </xf>
    <xf numFmtId="49" fontId="9" fillId="0" borderId="48" xfId="1" quotePrefix="1" applyNumberFormat="1" applyFont="1" applyBorder="1" applyAlignment="1" applyProtection="1">
      <alignment horizontal="center" vertical="center"/>
      <protection locked="0"/>
    </xf>
    <xf numFmtId="186" fontId="11" fillId="0" borderId="72" xfId="1" applyNumberFormat="1" applyFont="1" applyBorder="1">
      <alignment vertical="center"/>
    </xf>
    <xf numFmtId="186" fontId="9" fillId="3" borderId="49" xfId="1" applyNumberFormat="1" applyFont="1" applyFill="1" applyBorder="1">
      <alignment vertical="center"/>
    </xf>
    <xf numFmtId="49" fontId="9" fillId="0" borderId="34" xfId="1" quotePrefix="1" applyNumberFormat="1" applyFont="1" applyBorder="1" applyAlignment="1" applyProtection="1">
      <alignment horizontal="center" vertical="center"/>
      <protection locked="0"/>
    </xf>
    <xf numFmtId="186" fontId="11" fillId="0" borderId="72" xfId="1" applyNumberFormat="1" applyFont="1" applyBorder="1" applyAlignment="1">
      <alignment horizontal="right" vertical="center"/>
    </xf>
    <xf numFmtId="186" fontId="11" fillId="0" borderId="67" xfId="1" applyNumberFormat="1" applyFont="1" applyBorder="1" applyAlignment="1">
      <alignment horizontal="right" vertical="center"/>
    </xf>
    <xf numFmtId="186" fontId="11" fillId="0" borderId="65" xfId="2" applyNumberFormat="1" applyFont="1" applyFill="1" applyBorder="1" applyAlignment="1" applyProtection="1">
      <alignment horizontal="right" vertical="center"/>
      <protection locked="0"/>
    </xf>
    <xf numFmtId="186" fontId="9" fillId="3" borderId="33" xfId="1" applyNumberFormat="1" applyFont="1" applyFill="1" applyBorder="1">
      <alignment vertical="center"/>
    </xf>
    <xf numFmtId="186" fontId="11" fillId="0" borderId="65" xfId="2" applyNumberFormat="1" applyFont="1" applyFill="1" applyBorder="1" applyAlignment="1" applyProtection="1">
      <alignment horizontal="right" vertical="center"/>
    </xf>
    <xf numFmtId="186" fontId="11" fillId="0" borderId="49" xfId="2" applyNumberFormat="1" applyFont="1" applyFill="1" applyBorder="1" applyAlignment="1" applyProtection="1">
      <alignment horizontal="right" vertical="center"/>
    </xf>
    <xf numFmtId="49" fontId="11" fillId="0" borderId="78" xfId="1" quotePrefix="1" applyNumberFormat="1" applyFont="1" applyBorder="1" applyAlignment="1" applyProtection="1">
      <alignment horizontal="center" vertical="center"/>
      <protection locked="0"/>
    </xf>
    <xf numFmtId="49" fontId="9" fillId="3" borderId="34" xfId="1" quotePrefix="1" applyNumberFormat="1" applyFont="1" applyFill="1" applyBorder="1" applyAlignment="1" applyProtection="1">
      <alignment horizontal="center" vertical="center"/>
      <protection locked="0"/>
    </xf>
    <xf numFmtId="186" fontId="11" fillId="0" borderId="65" xfId="4" applyNumberFormat="1" applyFont="1" applyFill="1" applyBorder="1" applyAlignment="1" applyProtection="1">
      <alignment horizontal="right" vertical="center"/>
      <protection locked="0"/>
    </xf>
    <xf numFmtId="186" fontId="11" fillId="0" borderId="15" xfId="4" applyNumberFormat="1" applyFont="1" applyFill="1" applyBorder="1" applyAlignment="1" applyProtection="1">
      <alignment horizontal="right" vertical="center"/>
      <protection locked="0"/>
    </xf>
    <xf numFmtId="186" fontId="11" fillId="0" borderId="33" xfId="4" applyNumberFormat="1" applyFont="1" applyFill="1" applyBorder="1" applyAlignment="1" applyProtection="1">
      <alignment horizontal="right" vertical="center"/>
      <protection locked="0"/>
    </xf>
    <xf numFmtId="186" fontId="11" fillId="0" borderId="65" xfId="4" applyNumberFormat="1" applyFont="1" applyFill="1" applyBorder="1" applyAlignment="1" applyProtection="1">
      <alignment horizontal="right" vertical="center"/>
    </xf>
    <xf numFmtId="186" fontId="11" fillId="0" borderId="49" xfId="4" applyNumberFormat="1" applyFont="1" applyFill="1" applyBorder="1" applyAlignment="1" applyProtection="1">
      <alignment horizontal="right" vertical="center"/>
    </xf>
    <xf numFmtId="186" fontId="11" fillId="0" borderId="49" xfId="1" applyNumberFormat="1" applyFont="1" applyBorder="1" applyProtection="1">
      <alignment vertical="center"/>
      <protection locked="0"/>
    </xf>
    <xf numFmtId="49" fontId="15" fillId="3" borderId="34" xfId="1" quotePrefix="1" applyNumberFormat="1" applyFont="1" applyFill="1" applyBorder="1" applyAlignment="1" applyProtection="1">
      <alignment horizontal="center" vertical="center"/>
      <protection locked="0"/>
    </xf>
    <xf numFmtId="186" fontId="15" fillId="3" borderId="16" xfId="1" applyNumberFormat="1" applyFont="1" applyFill="1" applyBorder="1">
      <alignment vertical="center"/>
    </xf>
    <xf numFmtId="186" fontId="15" fillId="3" borderId="17" xfId="1" applyNumberFormat="1" applyFont="1" applyFill="1" applyBorder="1">
      <alignment vertical="center"/>
    </xf>
    <xf numFmtId="186" fontId="15" fillId="3" borderId="14" xfId="1" applyNumberFormat="1" applyFont="1" applyFill="1" applyBorder="1">
      <alignment vertical="center"/>
    </xf>
    <xf numFmtId="186" fontId="15" fillId="3" borderId="52" xfId="1" applyNumberFormat="1" applyFont="1" applyFill="1" applyBorder="1">
      <alignment vertical="center"/>
    </xf>
    <xf numFmtId="49" fontId="15" fillId="0" borderId="34" xfId="1" applyNumberFormat="1" applyFont="1" applyBorder="1" applyAlignment="1" applyProtection="1">
      <alignment horizontal="center" vertical="center"/>
      <protection locked="0"/>
    </xf>
    <xf numFmtId="0" fontId="15" fillId="0" borderId="18" xfId="1" applyFont="1" applyBorder="1" applyProtection="1">
      <alignment vertical="center"/>
      <protection locked="0"/>
    </xf>
    <xf numFmtId="186" fontId="16" fillId="0" borderId="0" xfId="1" applyNumberFormat="1" applyFont="1" applyAlignment="1" applyProtection="1">
      <alignment horizontal="right" vertical="center"/>
      <protection locked="0"/>
    </xf>
    <xf numFmtId="186" fontId="16" fillId="0" borderId="29" xfId="1" applyNumberFormat="1" applyFont="1" applyBorder="1" applyAlignment="1" applyProtection="1">
      <alignment horizontal="right" vertical="center"/>
      <protection locked="0"/>
    </xf>
    <xf numFmtId="186" fontId="16" fillId="0" borderId="72" xfId="1" applyNumberFormat="1" applyFont="1" applyBorder="1" applyProtection="1">
      <alignment vertical="center"/>
      <protection locked="0"/>
    </xf>
    <xf numFmtId="186" fontId="16" fillId="0" borderId="68" xfId="1" applyNumberFormat="1" applyFont="1" applyBorder="1" applyProtection="1">
      <alignment vertical="center"/>
      <protection locked="0"/>
    </xf>
    <xf numFmtId="186" fontId="16" fillId="0" borderId="15" xfId="1" applyNumberFormat="1" applyFont="1" applyBorder="1" applyAlignment="1">
      <alignment horizontal="right" vertical="center"/>
    </xf>
    <xf numFmtId="186" fontId="16" fillId="0" borderId="74" xfId="1" applyNumberFormat="1" applyFont="1" applyBorder="1" applyProtection="1">
      <alignment vertical="center"/>
      <protection locked="0"/>
    </xf>
    <xf numFmtId="186" fontId="16" fillId="0" borderId="72" xfId="1" applyNumberFormat="1" applyFont="1" applyBorder="1">
      <alignment vertical="center"/>
    </xf>
    <xf numFmtId="186" fontId="16" fillId="0" borderId="67" xfId="1" applyNumberFormat="1" applyFont="1" applyBorder="1">
      <alignment vertical="center"/>
    </xf>
    <xf numFmtId="0" fontId="16" fillId="0" borderId="18" xfId="1" applyFont="1" applyBorder="1" applyProtection="1">
      <alignment vertical="center"/>
      <protection locked="0"/>
    </xf>
    <xf numFmtId="0" fontId="16" fillId="0" borderId="29" xfId="1" applyFont="1" applyBorder="1" applyAlignment="1" applyProtection="1">
      <alignment horizontal="right" vertical="center"/>
      <protection locked="0"/>
    </xf>
    <xf numFmtId="186" fontId="16" fillId="0" borderId="65" xfId="1" applyNumberFormat="1" applyFont="1" applyBorder="1" applyProtection="1">
      <alignment vertical="center"/>
      <protection locked="0"/>
    </xf>
    <xf numFmtId="186" fontId="16" fillId="0" borderId="15" xfId="6" applyNumberFormat="1" applyFont="1" applyBorder="1" applyProtection="1">
      <alignment vertical="center"/>
      <protection locked="0"/>
    </xf>
    <xf numFmtId="186" fontId="16" fillId="0" borderId="33" xfId="6" applyNumberFormat="1" applyFont="1" applyBorder="1" applyProtection="1">
      <alignment vertical="center"/>
      <protection locked="0"/>
    </xf>
    <xf numFmtId="186" fontId="16" fillId="0" borderId="65" xfId="1" applyNumberFormat="1" applyFont="1" applyBorder="1">
      <alignment vertical="center"/>
    </xf>
    <xf numFmtId="186" fontId="16" fillId="0" borderId="49" xfId="1" applyNumberFormat="1" applyFont="1" applyBorder="1">
      <alignment vertical="center"/>
    </xf>
    <xf numFmtId="0" fontId="24" fillId="0" borderId="0" xfId="1" applyFont="1" applyProtection="1">
      <alignment vertical="center"/>
      <protection locked="0"/>
    </xf>
    <xf numFmtId="186" fontId="9" fillId="3" borderId="16" xfId="2" applyNumberFormat="1" applyFont="1" applyFill="1" applyBorder="1" applyAlignment="1" applyProtection="1">
      <alignment horizontal="right" vertical="center"/>
      <protection locked="0"/>
    </xf>
    <xf numFmtId="186" fontId="9" fillId="3" borderId="17" xfId="2" applyNumberFormat="1" applyFont="1" applyFill="1" applyBorder="1" applyAlignment="1" applyProtection="1">
      <alignment horizontal="right" vertical="center"/>
      <protection locked="0"/>
    </xf>
    <xf numFmtId="186" fontId="9" fillId="3" borderId="14" xfId="2" applyNumberFormat="1" applyFont="1" applyFill="1" applyBorder="1" applyAlignment="1" applyProtection="1">
      <alignment horizontal="right" vertical="center"/>
      <protection locked="0"/>
    </xf>
    <xf numFmtId="49" fontId="15" fillId="3" borderId="62" xfId="1" quotePrefix="1" applyNumberFormat="1" applyFont="1" applyFill="1" applyBorder="1" applyAlignment="1" applyProtection="1">
      <alignment horizontal="center" vertical="center"/>
      <protection locked="0"/>
    </xf>
    <xf numFmtId="186" fontId="15" fillId="3" borderId="65" xfId="1" applyNumberFormat="1" applyFont="1" applyFill="1" applyBorder="1">
      <alignment vertical="center"/>
    </xf>
    <xf numFmtId="186" fontId="15" fillId="3" borderId="15" xfId="1" applyNumberFormat="1" applyFont="1" applyFill="1" applyBorder="1">
      <alignment vertical="center"/>
    </xf>
    <xf numFmtId="186" fontId="15" fillId="3" borderId="33" xfId="1" applyNumberFormat="1" applyFont="1" applyFill="1" applyBorder="1">
      <alignment vertical="center"/>
    </xf>
    <xf numFmtId="186" fontId="15" fillId="3" borderId="49" xfId="1" applyNumberFormat="1" applyFont="1" applyFill="1" applyBorder="1">
      <alignment vertical="center"/>
    </xf>
    <xf numFmtId="186" fontId="16" fillId="0" borderId="33" xfId="13" applyNumberFormat="1" applyFont="1" applyBorder="1" applyAlignment="1" applyProtection="1">
      <alignment horizontal="right" vertical="center"/>
      <protection locked="0"/>
    </xf>
    <xf numFmtId="186" fontId="11" fillId="0" borderId="0" xfId="1" applyNumberFormat="1" applyFont="1" applyProtection="1">
      <alignment vertical="center"/>
      <protection locked="0"/>
    </xf>
    <xf numFmtId="186" fontId="11" fillId="0" borderId="15" xfId="2" applyNumberFormat="1" applyFont="1" applyFill="1" applyBorder="1" applyAlignment="1" applyProtection="1">
      <alignment horizontal="right" vertical="center"/>
    </xf>
    <xf numFmtId="186" fontId="11" fillId="0" borderId="65" xfId="6" applyNumberFormat="1" applyFont="1" applyBorder="1" applyProtection="1">
      <alignment vertical="center"/>
      <protection locked="0"/>
    </xf>
    <xf numFmtId="49" fontId="11" fillId="0" borderId="77" xfId="1" quotePrefix="1" applyNumberFormat="1" applyFont="1" applyBorder="1" applyAlignment="1" applyProtection="1">
      <alignment horizontal="center" vertical="center"/>
      <protection locked="0"/>
    </xf>
    <xf numFmtId="186" fontId="16" fillId="0" borderId="33" xfId="0" applyNumberFormat="1" applyFont="1" applyBorder="1" applyProtection="1">
      <alignment vertical="center"/>
      <protection locked="0"/>
    </xf>
    <xf numFmtId="186" fontId="16" fillId="0" borderId="15" xfId="1" applyNumberFormat="1" applyFont="1" applyBorder="1" applyAlignment="1" applyProtection="1">
      <alignment horizontal="right" vertical="center"/>
      <protection locked="0"/>
    </xf>
    <xf numFmtId="186" fontId="16" fillId="0" borderId="33" xfId="1" applyNumberFormat="1" applyFont="1" applyBorder="1" applyAlignment="1" applyProtection="1">
      <alignment horizontal="right" vertical="center"/>
      <protection locked="0"/>
    </xf>
    <xf numFmtId="186" fontId="16" fillId="0" borderId="65" xfId="1" applyNumberFormat="1" applyFont="1" applyBorder="1" applyAlignment="1" applyProtection="1">
      <alignment horizontal="right" vertical="center"/>
      <protection locked="0"/>
    </xf>
    <xf numFmtId="186" fontId="16" fillId="0" borderId="65" xfId="1" applyNumberFormat="1" applyFont="1" applyBorder="1" applyAlignment="1">
      <alignment horizontal="right" vertical="center"/>
    </xf>
    <xf numFmtId="186" fontId="16" fillId="0" borderId="49" xfId="1" applyNumberFormat="1" applyFont="1" applyBorder="1" applyAlignment="1">
      <alignment horizontal="right" vertical="center"/>
    </xf>
    <xf numFmtId="49" fontId="9" fillId="3" borderId="55" xfId="1" applyNumberFormat="1" applyFont="1" applyFill="1" applyBorder="1" applyAlignment="1" applyProtection="1">
      <alignment horizontal="center" vertical="center"/>
      <protection locked="0"/>
    </xf>
    <xf numFmtId="0" fontId="9" fillId="3" borderId="56" xfId="1" applyFont="1" applyFill="1" applyBorder="1" applyProtection="1">
      <alignment vertical="center"/>
      <protection locked="0"/>
    </xf>
    <xf numFmtId="186" fontId="9" fillId="3" borderId="72" xfId="2" applyNumberFormat="1" applyFont="1" applyFill="1" applyBorder="1" applyAlignment="1" applyProtection="1">
      <alignment horizontal="right" vertical="center"/>
    </xf>
    <xf numFmtId="186" fontId="9" fillId="3" borderId="67" xfId="2" applyNumberFormat="1" applyFont="1" applyFill="1" applyBorder="1" applyAlignment="1" applyProtection="1">
      <alignment horizontal="right" vertical="center"/>
    </xf>
    <xf numFmtId="0" fontId="9" fillId="0" borderId="31" xfId="1" applyFont="1" applyBorder="1" applyProtection="1">
      <alignment vertical="center"/>
      <protection locked="0"/>
    </xf>
    <xf numFmtId="186" fontId="11" fillId="0" borderId="65" xfId="0" applyNumberFormat="1" applyFont="1" applyBorder="1" applyProtection="1">
      <alignment vertical="center"/>
      <protection locked="0"/>
    </xf>
    <xf numFmtId="186" fontId="11" fillId="0" borderId="15" xfId="0" applyNumberFormat="1" applyFont="1" applyBorder="1" applyProtection="1">
      <alignment vertical="center"/>
      <protection locked="0"/>
    </xf>
    <xf numFmtId="186" fontId="11" fillId="0" borderId="15" xfId="0" applyNumberFormat="1" applyFont="1" applyBorder="1">
      <alignment vertical="center"/>
    </xf>
    <xf numFmtId="186" fontId="11" fillId="0" borderId="33" xfId="0" applyNumberFormat="1" applyFont="1" applyBorder="1" applyProtection="1">
      <alignment vertical="center"/>
      <protection locked="0"/>
    </xf>
    <xf numFmtId="186" fontId="11" fillId="0" borderId="65" xfId="0" applyNumberFormat="1" applyFont="1" applyBorder="1">
      <alignment vertical="center"/>
    </xf>
    <xf numFmtId="186" fontId="11" fillId="0" borderId="49" xfId="0" applyNumberFormat="1" applyFont="1" applyBorder="1">
      <alignment vertical="center"/>
    </xf>
    <xf numFmtId="186" fontId="11" fillId="0" borderId="16" xfId="2" applyNumberFormat="1" applyFont="1" applyFill="1" applyBorder="1" applyAlignment="1" applyProtection="1">
      <alignment horizontal="right" vertical="center"/>
      <protection locked="0"/>
    </xf>
    <xf numFmtId="186" fontId="11" fillId="0" borderId="17" xfId="2" applyNumberFormat="1" applyFont="1" applyFill="1" applyBorder="1" applyAlignment="1" applyProtection="1">
      <alignment horizontal="right" vertical="center"/>
      <protection locked="0"/>
    </xf>
    <xf numFmtId="186" fontId="11" fillId="0" borderId="17" xfId="2" applyNumberFormat="1" applyFont="1" applyFill="1" applyBorder="1" applyAlignment="1" applyProtection="1">
      <alignment horizontal="right" vertical="center"/>
    </xf>
    <xf numFmtId="186" fontId="11" fillId="0" borderId="14" xfId="2" applyNumberFormat="1" applyFont="1" applyFill="1" applyBorder="1" applyAlignment="1" applyProtection="1">
      <alignment horizontal="right" vertical="center"/>
      <protection locked="0"/>
    </xf>
    <xf numFmtId="186" fontId="11" fillId="0" borderId="16" xfId="2" applyNumberFormat="1" applyFont="1" applyFill="1" applyBorder="1" applyAlignment="1" applyProtection="1">
      <alignment horizontal="right" vertical="center"/>
    </xf>
    <xf numFmtId="186" fontId="11" fillId="0" borderId="52" xfId="2" applyNumberFormat="1" applyFont="1" applyFill="1" applyBorder="1" applyAlignment="1" applyProtection="1">
      <alignment horizontal="right" vertical="center"/>
    </xf>
    <xf numFmtId="186" fontId="15" fillId="3" borderId="65" xfId="2" applyNumberFormat="1" applyFont="1" applyFill="1" applyBorder="1" applyAlignment="1" applyProtection="1">
      <alignment horizontal="right" vertical="center"/>
    </xf>
    <xf numFmtId="186" fontId="15" fillId="3" borderId="15" xfId="2" applyNumberFormat="1" applyFont="1" applyFill="1" applyBorder="1" applyAlignment="1" applyProtection="1">
      <alignment horizontal="right" vertical="center"/>
    </xf>
    <xf numFmtId="186" fontId="15" fillId="3" borderId="33" xfId="2" applyNumberFormat="1" applyFont="1" applyFill="1" applyBorder="1" applyAlignment="1" applyProtection="1">
      <alignment horizontal="right" vertical="center"/>
    </xf>
    <xf numFmtId="186" fontId="15" fillId="3" borderId="49" xfId="2" applyNumberFormat="1" applyFont="1" applyFill="1" applyBorder="1" applyAlignment="1" applyProtection="1">
      <alignment horizontal="right" vertical="center"/>
    </xf>
    <xf numFmtId="186" fontId="9" fillId="0" borderId="49" xfId="1" applyNumberFormat="1" applyFont="1" applyBorder="1">
      <alignment vertical="center"/>
    </xf>
    <xf numFmtId="186" fontId="11" fillId="2" borderId="5" xfId="1" applyNumberFormat="1" applyFont="1" applyFill="1" applyBorder="1" applyAlignment="1" applyProtection="1">
      <alignment horizontal="right" vertical="center"/>
      <protection locked="0"/>
    </xf>
    <xf numFmtId="186" fontId="11" fillId="2" borderId="28" xfId="1" applyNumberFormat="1" applyFont="1" applyFill="1" applyBorder="1" applyAlignment="1" applyProtection="1">
      <alignment horizontal="right" vertical="center"/>
      <protection locked="0"/>
    </xf>
    <xf numFmtId="186" fontId="9" fillId="3" borderId="16" xfId="1" applyNumberFormat="1" applyFont="1" applyFill="1" applyBorder="1">
      <alignment vertical="center"/>
    </xf>
    <xf numFmtId="186" fontId="9" fillId="3" borderId="17" xfId="1" applyNumberFormat="1" applyFont="1" applyFill="1" applyBorder="1">
      <alignment vertical="center"/>
    </xf>
    <xf numFmtId="186" fontId="9" fillId="3" borderId="14" xfId="1" applyNumberFormat="1" applyFont="1" applyFill="1" applyBorder="1">
      <alignment vertical="center"/>
    </xf>
    <xf numFmtId="186" fontId="9" fillId="3" borderId="52" xfId="1" applyNumberFormat="1" applyFont="1" applyFill="1" applyBorder="1">
      <alignment vertical="center"/>
    </xf>
    <xf numFmtId="186" fontId="11" fillId="0" borderId="16" xfId="1" applyNumberFormat="1" applyFont="1" applyBorder="1">
      <alignment vertical="center"/>
    </xf>
    <xf numFmtId="186" fontId="11" fillId="0" borderId="52" xfId="1" applyNumberFormat="1" applyFont="1" applyBorder="1">
      <alignment vertical="center"/>
    </xf>
    <xf numFmtId="186" fontId="9" fillId="3" borderId="65" xfId="1" applyNumberFormat="1" applyFont="1" applyFill="1" applyBorder="1" applyProtection="1">
      <alignment vertical="center"/>
      <protection locked="0"/>
    </xf>
    <xf numFmtId="186" fontId="18" fillId="3" borderId="33" xfId="1" applyNumberFormat="1" applyFont="1" applyFill="1" applyBorder="1" applyAlignment="1" applyProtection="1">
      <alignment horizontal="right" vertical="center"/>
      <protection locked="0"/>
    </xf>
    <xf numFmtId="186" fontId="15" fillId="3" borderId="15" xfId="1" applyNumberFormat="1" applyFont="1" applyFill="1" applyBorder="1" applyProtection="1">
      <alignment vertical="center"/>
      <protection locked="0"/>
    </xf>
    <xf numFmtId="186" fontId="15" fillId="3" borderId="65" xfId="1" applyNumberFormat="1" applyFont="1" applyFill="1" applyBorder="1" applyProtection="1">
      <alignment vertical="center"/>
      <protection locked="0"/>
    </xf>
    <xf numFmtId="186" fontId="15" fillId="3" borderId="33" xfId="1" applyNumberFormat="1" applyFont="1" applyFill="1" applyBorder="1" applyProtection="1">
      <alignment vertical="center"/>
      <protection locked="0"/>
    </xf>
    <xf numFmtId="186" fontId="9" fillId="3" borderId="49" xfId="1" applyNumberFormat="1" applyFont="1" applyFill="1" applyBorder="1" applyAlignment="1">
      <alignment horizontal="right" vertical="center"/>
    </xf>
    <xf numFmtId="0" fontId="13" fillId="0" borderId="18" xfId="1" applyFont="1" applyBorder="1" applyProtection="1">
      <alignment vertical="center"/>
      <protection locked="0"/>
    </xf>
    <xf numFmtId="186" fontId="9" fillId="3" borderId="72" xfId="1" applyNumberFormat="1" applyFont="1" applyFill="1" applyBorder="1">
      <alignment vertical="center"/>
    </xf>
    <xf numFmtId="186" fontId="9" fillId="3" borderId="67" xfId="1" applyNumberFormat="1" applyFont="1" applyFill="1" applyBorder="1">
      <alignment vertical="center"/>
    </xf>
    <xf numFmtId="186" fontId="9" fillId="2" borderId="3" xfId="1" applyNumberFormat="1" applyFont="1" applyFill="1" applyBorder="1" applyAlignment="1">
      <alignment horizontal="right" vertical="center"/>
    </xf>
    <xf numFmtId="186" fontId="9" fillId="2" borderId="4" xfId="1" applyNumberFormat="1" applyFont="1" applyFill="1" applyBorder="1" applyAlignment="1">
      <alignment horizontal="right" vertical="center"/>
    </xf>
    <xf numFmtId="186" fontId="9" fillId="2" borderId="2" xfId="1" applyNumberFormat="1" applyFont="1" applyFill="1" applyBorder="1" applyAlignment="1">
      <alignment horizontal="right" vertical="center"/>
    </xf>
    <xf numFmtId="186" fontId="9" fillId="2" borderId="51" xfId="1" applyNumberFormat="1" applyFont="1" applyFill="1" applyBorder="1" applyAlignment="1">
      <alignment horizontal="right" vertical="center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20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9" fillId="2" borderId="40" xfId="1" applyFont="1" applyFill="1" applyBorder="1" applyAlignment="1" applyProtection="1">
      <alignment horizontal="center" vertical="center"/>
      <protection locked="0"/>
    </xf>
    <xf numFmtId="0" fontId="9" fillId="2" borderId="41" xfId="1" applyFont="1" applyFill="1" applyBorder="1" applyAlignment="1" applyProtection="1">
      <alignment horizontal="center" vertical="center"/>
      <protection locked="0"/>
    </xf>
    <xf numFmtId="186" fontId="11" fillId="0" borderId="65" xfId="1" applyNumberFormat="1" applyFont="1" applyBorder="1" applyAlignment="1" applyProtection="1">
      <alignment horizontal="center" vertical="center"/>
      <protection locked="0"/>
    </xf>
    <xf numFmtId="186" fontId="11" fillId="0" borderId="15" xfId="1" applyNumberFormat="1" applyFont="1" applyBorder="1" applyAlignment="1" applyProtection="1">
      <alignment horizontal="center" vertical="center"/>
      <protection locked="0"/>
    </xf>
    <xf numFmtId="186" fontId="11" fillId="0" borderId="33" xfId="1" applyNumberFormat="1" applyFont="1" applyBorder="1" applyAlignment="1" applyProtection="1">
      <alignment horizontal="center" vertical="center"/>
      <protection locked="0"/>
    </xf>
    <xf numFmtId="186" fontId="11" fillId="0" borderId="65" xfId="1" applyNumberFormat="1" applyFont="1" applyBorder="1" applyAlignment="1">
      <alignment horizontal="center" vertical="center"/>
    </xf>
    <xf numFmtId="186" fontId="11" fillId="0" borderId="49" xfId="1" applyNumberFormat="1" applyFont="1" applyBorder="1" applyAlignment="1">
      <alignment horizontal="center" vertical="center"/>
    </xf>
    <xf numFmtId="186" fontId="11" fillId="0" borderId="70" xfId="2" applyNumberFormat="1" applyFont="1" applyFill="1" applyBorder="1" applyAlignment="1" applyProtection="1">
      <alignment horizontal="center" vertical="center"/>
      <protection locked="0"/>
    </xf>
    <xf numFmtId="186" fontId="11" fillId="0" borderId="69" xfId="2" applyNumberFormat="1" applyFont="1" applyFill="1" applyBorder="1" applyAlignment="1" applyProtection="1">
      <alignment horizontal="center" vertical="center"/>
      <protection locked="0"/>
    </xf>
    <xf numFmtId="186" fontId="11" fillId="0" borderId="71" xfId="2" applyNumberFormat="1" applyFont="1" applyFill="1" applyBorder="1" applyAlignment="1" applyProtection="1">
      <alignment horizontal="center" vertical="center"/>
      <protection locked="0"/>
    </xf>
    <xf numFmtId="186" fontId="11" fillId="0" borderId="73" xfId="1" applyNumberFormat="1" applyFont="1" applyBorder="1" applyAlignment="1" applyProtection="1">
      <alignment horizontal="center" vertical="center"/>
      <protection locked="0"/>
    </xf>
    <xf numFmtId="186" fontId="11" fillId="0" borderId="75" xfId="1" applyNumberFormat="1" applyFont="1" applyBorder="1" applyAlignment="1" applyProtection="1">
      <alignment horizontal="center" vertical="center"/>
      <protection locked="0"/>
    </xf>
    <xf numFmtId="186" fontId="11" fillId="0" borderId="80" xfId="1" applyNumberFormat="1" applyFont="1" applyBorder="1" applyAlignment="1" applyProtection="1">
      <alignment horizontal="center" vertical="center"/>
      <protection locked="0"/>
    </xf>
    <xf numFmtId="186" fontId="11" fillId="0" borderId="65" xfId="2" applyNumberFormat="1" applyFont="1" applyFill="1" applyBorder="1" applyAlignment="1" applyProtection="1">
      <alignment horizontal="center" vertical="center"/>
      <protection locked="0"/>
    </xf>
    <xf numFmtId="186" fontId="11" fillId="0" borderId="15" xfId="2" applyNumberFormat="1" applyFont="1" applyFill="1" applyBorder="1" applyAlignment="1" applyProtection="1">
      <alignment horizontal="center" vertical="center"/>
      <protection locked="0"/>
    </xf>
    <xf numFmtId="186" fontId="11" fillId="0" borderId="33" xfId="2" applyNumberFormat="1" applyFont="1" applyFill="1" applyBorder="1" applyAlignment="1" applyProtection="1">
      <alignment horizontal="center" vertical="center"/>
      <protection locked="0"/>
    </xf>
    <xf numFmtId="186" fontId="11" fillId="0" borderId="12" xfId="1" applyNumberFormat="1" applyFont="1" applyBorder="1" applyAlignment="1" applyProtection="1">
      <alignment horizontal="center" vertical="center"/>
      <protection locked="0"/>
    </xf>
    <xf numFmtId="186" fontId="11" fillId="0" borderId="9" xfId="1" applyNumberFormat="1" applyFont="1" applyBorder="1" applyAlignment="1" applyProtection="1">
      <alignment horizontal="center" vertical="center"/>
      <protection locked="0"/>
    </xf>
    <xf numFmtId="186" fontId="11" fillId="0" borderId="36" xfId="1" applyNumberFormat="1" applyFont="1" applyBorder="1" applyAlignment="1" applyProtection="1">
      <alignment horizontal="center" vertical="center"/>
      <protection locked="0"/>
    </xf>
    <xf numFmtId="186" fontId="11" fillId="0" borderId="7" xfId="1" applyNumberFormat="1" applyFont="1" applyBorder="1" applyAlignment="1" applyProtection="1">
      <alignment horizontal="center" vertical="center"/>
      <protection locked="0"/>
    </xf>
    <xf numFmtId="186" fontId="11" fillId="0" borderId="39" xfId="1" applyNumberFormat="1" applyFont="1" applyBorder="1" applyAlignment="1" applyProtection="1">
      <alignment horizontal="center" vertical="center"/>
      <protection locked="0"/>
    </xf>
    <xf numFmtId="186" fontId="11" fillId="0" borderId="11" xfId="1" applyNumberFormat="1" applyFont="1" applyBorder="1" applyAlignment="1" applyProtection="1">
      <alignment horizontal="center" vertical="center"/>
      <protection locked="0"/>
    </xf>
    <xf numFmtId="186" fontId="11" fillId="0" borderId="43" xfId="1" applyNumberFormat="1" applyFont="1" applyBorder="1" applyAlignment="1" applyProtection="1">
      <alignment horizontal="center" vertical="center"/>
      <protection locked="0"/>
    </xf>
    <xf numFmtId="186" fontId="11" fillId="0" borderId="11" xfId="1" applyNumberFormat="1" applyFont="1" applyBorder="1" applyAlignment="1" applyProtection="1">
      <alignment horizontal="center" vertical="center" wrapText="1"/>
      <protection locked="0"/>
    </xf>
    <xf numFmtId="49" fontId="11" fillId="0" borderId="40" xfId="1" applyNumberFormat="1" applyFont="1" applyBorder="1" applyAlignment="1" applyProtection="1">
      <alignment horizontal="center" vertical="center"/>
      <protection locked="0"/>
    </xf>
    <xf numFmtId="0" fontId="11" fillId="0" borderId="41" xfId="1" applyFont="1" applyBorder="1" applyProtection="1">
      <alignment vertical="center"/>
      <protection locked="0"/>
    </xf>
    <xf numFmtId="186" fontId="11" fillId="0" borderId="10" xfId="1" applyNumberFormat="1" applyFont="1" applyBorder="1" applyAlignment="1" applyProtection="1">
      <alignment horizontal="center" vertical="center"/>
      <protection locked="0"/>
    </xf>
    <xf numFmtId="186" fontId="11" fillId="0" borderId="42" xfId="1" applyNumberFormat="1" applyFont="1" applyBorder="1" applyAlignment="1" applyProtection="1">
      <alignment horizontal="center" vertical="center"/>
      <protection locked="0"/>
    </xf>
    <xf numFmtId="186" fontId="13" fillId="0" borderId="37" xfId="1" applyNumberFormat="1" applyFont="1" applyBorder="1" applyAlignment="1" applyProtection="1">
      <alignment horizontal="center" vertical="center" wrapText="1"/>
      <protection locked="0"/>
    </xf>
    <xf numFmtId="186" fontId="13" fillId="0" borderId="44" xfId="1" applyNumberFormat="1" applyFont="1" applyBorder="1" applyAlignment="1" applyProtection="1">
      <alignment horizontal="center" vertical="center" wrapText="1"/>
      <protection locked="0"/>
    </xf>
    <xf numFmtId="186" fontId="11" fillId="0" borderId="38" xfId="1" applyNumberFormat="1" applyFont="1" applyBorder="1" applyAlignment="1" applyProtection="1">
      <alignment horizontal="center" vertical="center" wrapText="1"/>
      <protection locked="0"/>
    </xf>
    <xf numFmtId="186" fontId="11" fillId="0" borderId="19" xfId="1" applyNumberFormat="1" applyFont="1" applyBorder="1" applyAlignment="1" applyProtection="1">
      <alignment horizontal="center" vertical="center" wrapText="1"/>
      <protection locked="0"/>
    </xf>
    <xf numFmtId="186" fontId="11" fillId="0" borderId="3" xfId="1" applyNumberFormat="1" applyFont="1" applyBorder="1" applyAlignment="1" applyProtection="1">
      <alignment horizontal="center" vertical="center"/>
      <protection locked="0"/>
    </xf>
    <xf numFmtId="186" fontId="11" fillId="0" borderId="4" xfId="1" applyNumberFormat="1" applyFont="1" applyBorder="1" applyAlignment="1" applyProtection="1">
      <alignment horizontal="center" vertical="center"/>
      <protection locked="0"/>
    </xf>
    <xf numFmtId="186" fontId="11" fillId="0" borderId="2" xfId="1" applyNumberFormat="1" applyFont="1" applyBorder="1" applyAlignment="1" applyProtection="1">
      <alignment horizontal="center"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BD09-915B-4221-B1FE-7B9EDAEA9A4C}">
  <sheetPr codeName="Sheet2">
    <tabColor rgb="FFFFFF00"/>
  </sheetPr>
  <dimension ref="A1:AN270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ColWidth="9" defaultRowHeight="12"/>
  <cols>
    <col min="1" max="1" width="5.6328125" style="36" customWidth="1"/>
    <col min="2" max="2" width="14.08984375" style="37" bestFit="1" customWidth="1"/>
    <col min="3" max="3" width="11.08984375" style="38" bestFit="1" customWidth="1"/>
    <col min="4" max="4" width="10" style="2" bestFit="1" customWidth="1"/>
    <col min="5" max="5" width="9.7265625" style="2" bestFit="1" customWidth="1"/>
    <col min="6" max="6" width="11.08984375" style="2" bestFit="1" customWidth="1"/>
    <col min="7" max="7" width="8.54296875" style="2" bestFit="1" customWidth="1"/>
    <col min="8" max="8" width="11.08984375" style="39" bestFit="1" customWidth="1"/>
    <col min="9" max="9" width="8.54296875" style="38" bestFit="1" customWidth="1"/>
    <col min="10" max="10" width="9.36328125" style="39" bestFit="1" customWidth="1"/>
    <col min="11" max="11" width="8.54296875" style="38" bestFit="1" customWidth="1"/>
    <col min="12" max="12" width="9.36328125" style="39" bestFit="1" customWidth="1"/>
    <col min="13" max="13" width="9.7265625" style="38" bestFit="1" customWidth="1"/>
    <col min="14" max="14" width="9.26953125" style="39" bestFit="1" customWidth="1"/>
    <col min="15" max="15" width="9" style="1"/>
    <col min="16" max="16" width="1.26953125" style="1" hidden="1" customWidth="1"/>
    <col min="17" max="17" width="5.6328125" style="1" hidden="1" customWidth="1"/>
    <col min="18" max="18" width="9" style="1" hidden="1" customWidth="1"/>
    <col min="19" max="19" width="10.6328125" style="1" hidden="1" customWidth="1"/>
    <col min="20" max="20" width="9.453125" style="1" hidden="1" customWidth="1"/>
    <col min="21" max="21" width="9.08984375" style="1" hidden="1" customWidth="1"/>
    <col min="22" max="22" width="10.6328125" style="1" hidden="1" customWidth="1"/>
    <col min="23" max="23" width="9.08984375" style="1" hidden="1" customWidth="1"/>
    <col min="24" max="24" width="10.6328125" style="1" hidden="1" customWidth="1"/>
    <col min="25" max="28" width="9.08984375" style="1" hidden="1" customWidth="1"/>
    <col min="29" max="29" width="9.36328125" style="1" hidden="1" customWidth="1"/>
    <col min="30" max="30" width="9.08984375" style="1" hidden="1" customWidth="1"/>
    <col min="31" max="31" width="1.26953125" style="1" hidden="1" customWidth="1"/>
    <col min="32" max="16384" width="9" style="1"/>
  </cols>
  <sheetData>
    <row r="1" spans="1:30" s="4" customFormat="1" ht="30" customHeight="1" thickBot="1">
      <c r="A1" s="32" t="s">
        <v>452</v>
      </c>
      <c r="B1" s="3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31"/>
      <c r="Q1" s="138" t="s">
        <v>419</v>
      </c>
      <c r="S1" s="31"/>
      <c r="T1" s="31"/>
      <c r="AD1" s="5"/>
    </row>
    <row r="2" spans="1:30" s="8" customFormat="1" ht="18" customHeight="1" thickBot="1">
      <c r="A2" s="6"/>
      <c r="B2" s="7"/>
      <c r="C2" s="336" t="s">
        <v>453</v>
      </c>
      <c r="D2" s="337"/>
      <c r="E2" s="337"/>
      <c r="F2" s="337"/>
      <c r="G2" s="337"/>
      <c r="H2" s="338"/>
      <c r="I2" s="322" t="s">
        <v>454</v>
      </c>
      <c r="J2" s="322"/>
      <c r="K2" s="322"/>
      <c r="L2" s="322"/>
      <c r="M2" s="322"/>
      <c r="N2" s="323"/>
      <c r="Q2" s="6"/>
      <c r="R2" s="7"/>
      <c r="S2" s="336" t="s">
        <v>453</v>
      </c>
      <c r="T2" s="337"/>
      <c r="U2" s="337"/>
      <c r="V2" s="337"/>
      <c r="W2" s="337"/>
      <c r="X2" s="338"/>
      <c r="Y2" s="322" t="s">
        <v>454</v>
      </c>
      <c r="Z2" s="322"/>
      <c r="AA2" s="322"/>
      <c r="AB2" s="322"/>
      <c r="AC2" s="322"/>
      <c r="AD2" s="323"/>
    </row>
    <row r="3" spans="1:30" s="8" customFormat="1" ht="18" customHeight="1">
      <c r="A3" s="302"/>
      <c r="B3" s="303" t="s">
        <v>455</v>
      </c>
      <c r="C3" s="330" t="s">
        <v>456</v>
      </c>
      <c r="D3" s="325" t="s">
        <v>457</v>
      </c>
      <c r="E3" s="325" t="s">
        <v>458</v>
      </c>
      <c r="F3" s="327" t="s">
        <v>459</v>
      </c>
      <c r="G3" s="332" t="s">
        <v>460</v>
      </c>
      <c r="H3" s="334" t="s">
        <v>461</v>
      </c>
      <c r="I3" s="320" t="s">
        <v>462</v>
      </c>
      <c r="J3" s="321"/>
      <c r="K3" s="320" t="s">
        <v>463</v>
      </c>
      <c r="L3" s="321"/>
      <c r="M3" s="320" t="s">
        <v>464</v>
      </c>
      <c r="N3" s="324"/>
      <c r="Q3" s="302"/>
      <c r="R3" s="303" t="s">
        <v>455</v>
      </c>
      <c r="S3" s="330" t="s">
        <v>456</v>
      </c>
      <c r="T3" s="325" t="s">
        <v>457</v>
      </c>
      <c r="U3" s="325" t="s">
        <v>458</v>
      </c>
      <c r="V3" s="327" t="s">
        <v>459</v>
      </c>
      <c r="W3" s="332" t="s">
        <v>460</v>
      </c>
      <c r="X3" s="334" t="s">
        <v>461</v>
      </c>
      <c r="Y3" s="320" t="s">
        <v>462</v>
      </c>
      <c r="Z3" s="321"/>
      <c r="AA3" s="320" t="s">
        <v>463</v>
      </c>
      <c r="AB3" s="321"/>
      <c r="AC3" s="320" t="s">
        <v>464</v>
      </c>
      <c r="AD3" s="324"/>
    </row>
    <row r="4" spans="1:30" s="8" customFormat="1" ht="18" customHeight="1" thickBot="1">
      <c r="A4" s="328"/>
      <c r="B4" s="329"/>
      <c r="C4" s="331"/>
      <c r="D4" s="326"/>
      <c r="E4" s="326"/>
      <c r="F4" s="326"/>
      <c r="G4" s="333"/>
      <c r="H4" s="335"/>
      <c r="I4" s="33"/>
      <c r="J4" s="34" t="s">
        <v>465</v>
      </c>
      <c r="K4" s="33"/>
      <c r="L4" s="34" t="s">
        <v>465</v>
      </c>
      <c r="M4" s="33"/>
      <c r="N4" s="35" t="s">
        <v>465</v>
      </c>
      <c r="Q4" s="328"/>
      <c r="R4" s="329"/>
      <c r="S4" s="331"/>
      <c r="T4" s="326"/>
      <c r="U4" s="326"/>
      <c r="V4" s="326"/>
      <c r="W4" s="333"/>
      <c r="X4" s="335"/>
      <c r="Y4" s="33"/>
      <c r="Z4" s="34" t="s">
        <v>465</v>
      </c>
      <c r="AA4" s="33"/>
      <c r="AB4" s="34" t="s">
        <v>465</v>
      </c>
      <c r="AC4" s="33"/>
      <c r="AD4" s="35" t="s">
        <v>465</v>
      </c>
    </row>
    <row r="5" spans="1:30" s="4" customFormat="1" ht="19" customHeight="1">
      <c r="A5" s="100" t="s">
        <v>1</v>
      </c>
      <c r="B5" s="15" t="s">
        <v>2</v>
      </c>
      <c r="C5" s="139">
        <v>729737</v>
      </c>
      <c r="D5" s="53">
        <v>36716</v>
      </c>
      <c r="E5" s="53">
        <v>235304</v>
      </c>
      <c r="F5" s="73">
        <f>SUM(C5:E5)</f>
        <v>1001757</v>
      </c>
      <c r="G5" s="53">
        <v>0</v>
      </c>
      <c r="H5" s="52">
        <v>153728</v>
      </c>
      <c r="I5" s="140">
        <v>11477</v>
      </c>
      <c r="J5" s="141">
        <v>444</v>
      </c>
      <c r="K5" s="140">
        <v>6312</v>
      </c>
      <c r="L5" s="141">
        <v>5580</v>
      </c>
      <c r="M5" s="142">
        <f>+I5-K5</f>
        <v>5165</v>
      </c>
      <c r="N5" s="143">
        <f>+J5-L5</f>
        <v>-5136</v>
      </c>
      <c r="Q5" s="100" t="s">
        <v>1</v>
      </c>
      <c r="R5" s="21" t="s">
        <v>2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44"/>
    </row>
    <row r="6" spans="1:30" s="4" customFormat="1" ht="19" customHeight="1" thickBot="1">
      <c r="A6" s="93" t="s">
        <v>4</v>
      </c>
      <c r="B6" s="94" t="s">
        <v>5</v>
      </c>
      <c r="C6" s="145">
        <v>406337</v>
      </c>
      <c r="D6" s="146">
        <v>167137</v>
      </c>
      <c r="E6" s="146">
        <v>39821</v>
      </c>
      <c r="F6" s="147">
        <f>SUM(C6:E6)</f>
        <v>613295</v>
      </c>
      <c r="G6" s="146">
        <v>0</v>
      </c>
      <c r="H6" s="148">
        <v>113318</v>
      </c>
      <c r="I6" s="149">
        <v>5369</v>
      </c>
      <c r="J6" s="148">
        <v>2928</v>
      </c>
      <c r="K6" s="145">
        <v>420</v>
      </c>
      <c r="L6" s="148">
        <v>34</v>
      </c>
      <c r="M6" s="150">
        <f>+I6-K6</f>
        <v>4949</v>
      </c>
      <c r="N6" s="151">
        <f>+J6-L6</f>
        <v>2894</v>
      </c>
      <c r="Q6" s="152" t="s">
        <v>4</v>
      </c>
      <c r="R6" s="153" t="s">
        <v>5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44"/>
    </row>
    <row r="7" spans="1:30" s="158" customFormat="1" ht="19" customHeight="1" thickBot="1">
      <c r="A7" s="300" t="s">
        <v>6</v>
      </c>
      <c r="B7" s="301"/>
      <c r="C7" s="154">
        <f t="shared" ref="C7:N7" si="0">C5+C6</f>
        <v>1136074</v>
      </c>
      <c r="D7" s="155">
        <f t="shared" si="0"/>
        <v>203853</v>
      </c>
      <c r="E7" s="155">
        <f t="shared" si="0"/>
        <v>275125</v>
      </c>
      <c r="F7" s="155">
        <f>F5+F6</f>
        <v>1615052</v>
      </c>
      <c r="G7" s="155">
        <f t="shared" si="0"/>
        <v>0</v>
      </c>
      <c r="H7" s="156">
        <f t="shared" si="0"/>
        <v>267046</v>
      </c>
      <c r="I7" s="154">
        <f t="shared" si="0"/>
        <v>16846</v>
      </c>
      <c r="J7" s="156">
        <f t="shared" si="0"/>
        <v>3372</v>
      </c>
      <c r="K7" s="154">
        <f t="shared" si="0"/>
        <v>6732</v>
      </c>
      <c r="L7" s="156">
        <f t="shared" si="0"/>
        <v>5614</v>
      </c>
      <c r="M7" s="154">
        <f t="shared" si="0"/>
        <v>10114</v>
      </c>
      <c r="N7" s="157">
        <f t="shared" si="0"/>
        <v>-2242</v>
      </c>
      <c r="Q7" s="300" t="s">
        <v>6</v>
      </c>
      <c r="R7" s="301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60"/>
    </row>
    <row r="8" spans="1:30" s="13" customFormat="1" ht="18.75" customHeight="1">
      <c r="A8" s="10" t="s">
        <v>1</v>
      </c>
      <c r="B8" s="95" t="s">
        <v>7</v>
      </c>
      <c r="C8" s="66">
        <v>180008</v>
      </c>
      <c r="D8" s="67">
        <v>0</v>
      </c>
      <c r="E8" s="67">
        <v>0</v>
      </c>
      <c r="F8" s="161">
        <f t="shared" ref="F8" si="1">SUM(C8:E8)</f>
        <v>180008</v>
      </c>
      <c r="G8" s="67">
        <v>0</v>
      </c>
      <c r="H8" s="80">
        <v>102584</v>
      </c>
      <c r="I8" s="79">
        <v>985</v>
      </c>
      <c r="J8" s="80">
        <v>0</v>
      </c>
      <c r="K8" s="79">
        <v>0</v>
      </c>
      <c r="L8" s="80">
        <v>0</v>
      </c>
      <c r="M8" s="162">
        <f t="shared" ref="M8:N12" si="2">+I8-K8</f>
        <v>985</v>
      </c>
      <c r="N8" s="163">
        <f t="shared" si="2"/>
        <v>0</v>
      </c>
      <c r="Q8" s="10" t="s">
        <v>1</v>
      </c>
      <c r="R8" s="95" t="s">
        <v>7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44"/>
    </row>
    <row r="9" spans="1:30" s="4" customFormat="1" ht="19" customHeight="1">
      <c r="A9" s="96">
        <v>2</v>
      </c>
      <c r="B9" s="97" t="s">
        <v>8</v>
      </c>
      <c r="C9" s="139">
        <v>63133</v>
      </c>
      <c r="D9" s="53">
        <v>0</v>
      </c>
      <c r="E9" s="53">
        <v>30504</v>
      </c>
      <c r="F9" s="73">
        <f t="shared" ref="F9:F15" si="3">SUM(C9:E9)</f>
        <v>93637</v>
      </c>
      <c r="G9" s="53">
        <v>0</v>
      </c>
      <c r="H9" s="52">
        <v>43331</v>
      </c>
      <c r="I9" s="139">
        <v>328</v>
      </c>
      <c r="J9" s="52">
        <v>0</v>
      </c>
      <c r="K9" s="139">
        <v>130</v>
      </c>
      <c r="L9" s="52">
        <v>0</v>
      </c>
      <c r="M9" s="164">
        <f t="shared" si="2"/>
        <v>198</v>
      </c>
      <c r="N9" s="165">
        <f t="shared" si="2"/>
        <v>0</v>
      </c>
      <c r="Q9" s="96">
        <v>2</v>
      </c>
      <c r="R9" s="21" t="s">
        <v>8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44"/>
    </row>
    <row r="10" spans="1:30" s="4" customFormat="1" ht="19" customHeight="1">
      <c r="A10" s="98">
        <v>3</v>
      </c>
      <c r="B10" s="99" t="s">
        <v>9</v>
      </c>
      <c r="C10" s="139">
        <v>18763</v>
      </c>
      <c r="D10" s="53">
        <v>792</v>
      </c>
      <c r="E10" s="53">
        <v>10346</v>
      </c>
      <c r="F10" s="73">
        <f t="shared" si="3"/>
        <v>29901</v>
      </c>
      <c r="G10" s="53">
        <v>0</v>
      </c>
      <c r="H10" s="52" t="s">
        <v>19</v>
      </c>
      <c r="I10" s="139">
        <v>109</v>
      </c>
      <c r="J10" s="52">
        <v>0</v>
      </c>
      <c r="K10" s="139">
        <v>0</v>
      </c>
      <c r="L10" s="52">
        <v>0</v>
      </c>
      <c r="M10" s="164">
        <f t="shared" si="2"/>
        <v>109</v>
      </c>
      <c r="N10" s="165">
        <f t="shared" si="2"/>
        <v>0</v>
      </c>
      <c r="Q10" s="100">
        <v>3</v>
      </c>
      <c r="R10" s="21" t="s">
        <v>9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44"/>
    </row>
    <row r="11" spans="1:30" s="4" customFormat="1" ht="18" customHeight="1">
      <c r="A11" s="98">
        <v>4</v>
      </c>
      <c r="B11" s="99" t="s">
        <v>10</v>
      </c>
      <c r="C11" s="166">
        <v>46416</v>
      </c>
      <c r="D11" s="53" t="s">
        <v>466</v>
      </c>
      <c r="E11" s="53" t="s">
        <v>466</v>
      </c>
      <c r="F11" s="147">
        <f t="shared" si="3"/>
        <v>46416</v>
      </c>
      <c r="G11" s="50">
        <v>0</v>
      </c>
      <c r="H11" s="47">
        <v>9500</v>
      </c>
      <c r="I11" s="166">
        <v>464</v>
      </c>
      <c r="J11" s="47">
        <v>0</v>
      </c>
      <c r="K11" s="166">
        <v>0</v>
      </c>
      <c r="L11" s="47">
        <v>0</v>
      </c>
      <c r="M11" s="167">
        <f t="shared" si="2"/>
        <v>464</v>
      </c>
      <c r="N11" s="168">
        <f t="shared" si="2"/>
        <v>0</v>
      </c>
      <c r="Q11" s="100">
        <v>4</v>
      </c>
      <c r="R11" s="21" t="s">
        <v>10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144"/>
    </row>
    <row r="12" spans="1:30" s="4" customFormat="1" ht="19" customHeight="1">
      <c r="A12" s="100">
        <v>5</v>
      </c>
      <c r="B12" s="15" t="s">
        <v>11</v>
      </c>
      <c r="C12" s="166">
        <v>25442</v>
      </c>
      <c r="D12" s="53">
        <v>1224</v>
      </c>
      <c r="E12" s="53">
        <v>255</v>
      </c>
      <c r="F12" s="147">
        <f t="shared" si="3"/>
        <v>26921</v>
      </c>
      <c r="G12" s="50">
        <v>0</v>
      </c>
      <c r="H12" s="47">
        <v>17336</v>
      </c>
      <c r="I12" s="166">
        <v>306</v>
      </c>
      <c r="J12" s="52">
        <v>18</v>
      </c>
      <c r="K12" s="166">
        <v>1482</v>
      </c>
      <c r="L12" s="52" t="s">
        <v>19</v>
      </c>
      <c r="M12" s="167">
        <f t="shared" si="2"/>
        <v>-1176</v>
      </c>
      <c r="N12" s="52" t="s">
        <v>19</v>
      </c>
      <c r="Q12" s="100">
        <v>5</v>
      </c>
      <c r="R12" s="21" t="s">
        <v>11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144"/>
    </row>
    <row r="13" spans="1:30" s="4" customFormat="1" ht="18.75" customHeight="1">
      <c r="A13" s="98">
        <v>6</v>
      </c>
      <c r="B13" s="99" t="s">
        <v>12</v>
      </c>
      <c r="C13" s="166">
        <v>150333</v>
      </c>
      <c r="D13" s="50">
        <v>339</v>
      </c>
      <c r="E13" s="53">
        <v>0</v>
      </c>
      <c r="F13" s="147">
        <f t="shared" si="3"/>
        <v>150672</v>
      </c>
      <c r="G13" s="53">
        <v>0</v>
      </c>
      <c r="H13" s="52">
        <v>139021</v>
      </c>
      <c r="I13" s="166">
        <v>1317</v>
      </c>
      <c r="J13" s="47">
        <v>6</v>
      </c>
      <c r="K13" s="166">
        <v>0</v>
      </c>
      <c r="L13" s="52">
        <v>0</v>
      </c>
      <c r="M13" s="167">
        <f>+I13-K13</f>
        <v>1317</v>
      </c>
      <c r="N13" s="168">
        <f>+J13</f>
        <v>6</v>
      </c>
      <c r="Q13" s="100">
        <v>6</v>
      </c>
      <c r="R13" s="21" t="s">
        <v>12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44"/>
    </row>
    <row r="14" spans="1:30" s="4" customFormat="1" ht="19" customHeight="1">
      <c r="A14" s="100">
        <v>7</v>
      </c>
      <c r="B14" s="101" t="s">
        <v>13</v>
      </c>
      <c r="C14" s="166">
        <v>3979</v>
      </c>
      <c r="D14" s="50">
        <v>0</v>
      </c>
      <c r="E14" s="50">
        <v>0</v>
      </c>
      <c r="F14" s="147">
        <f t="shared" si="3"/>
        <v>3979</v>
      </c>
      <c r="G14" s="50">
        <v>0</v>
      </c>
      <c r="H14" s="52">
        <v>3979</v>
      </c>
      <c r="I14" s="166">
        <v>147</v>
      </c>
      <c r="J14" s="47">
        <v>0</v>
      </c>
      <c r="K14" s="166">
        <v>0</v>
      </c>
      <c r="L14" s="47">
        <v>0</v>
      </c>
      <c r="M14" s="167">
        <f>+I14-K14</f>
        <v>147</v>
      </c>
      <c r="N14" s="168">
        <f>+J14-L14</f>
        <v>0</v>
      </c>
      <c r="Q14" s="100">
        <v>7</v>
      </c>
      <c r="R14" s="43" t="s">
        <v>13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44"/>
    </row>
    <row r="15" spans="1:30" s="4" customFormat="1" ht="19" customHeight="1" thickBot="1">
      <c r="A15" s="92">
        <v>8</v>
      </c>
      <c r="B15" s="42" t="s">
        <v>14</v>
      </c>
      <c r="C15" s="145">
        <v>120901</v>
      </c>
      <c r="D15" s="146">
        <v>0</v>
      </c>
      <c r="E15" s="146">
        <v>0</v>
      </c>
      <c r="F15" s="147">
        <f t="shared" si="3"/>
        <v>120901</v>
      </c>
      <c r="G15" s="146">
        <v>0</v>
      </c>
      <c r="H15" s="148">
        <v>109435</v>
      </c>
      <c r="I15" s="149">
        <v>1057</v>
      </c>
      <c r="J15" s="148">
        <v>0</v>
      </c>
      <c r="K15" s="145">
        <v>0</v>
      </c>
      <c r="L15" s="148">
        <v>0</v>
      </c>
      <c r="M15" s="150">
        <f>+I15-K15</f>
        <v>1057</v>
      </c>
      <c r="N15" s="151">
        <v>0</v>
      </c>
      <c r="Q15" s="92">
        <v>8</v>
      </c>
      <c r="R15" s="42" t="s">
        <v>14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44"/>
    </row>
    <row r="16" spans="1:30" s="169" customFormat="1" ht="19" customHeight="1" thickBot="1">
      <c r="A16" s="300" t="s">
        <v>15</v>
      </c>
      <c r="B16" s="301"/>
      <c r="C16" s="154">
        <f>SUM(C8:C15)</f>
        <v>608975</v>
      </c>
      <c r="D16" s="155">
        <f t="shared" ref="D16:N16" si="4">SUM(D8:D15)</f>
        <v>2355</v>
      </c>
      <c r="E16" s="155">
        <f t="shared" si="4"/>
        <v>41105</v>
      </c>
      <c r="F16" s="155">
        <f>SUM(F8:F15)</f>
        <v>652435</v>
      </c>
      <c r="G16" s="155">
        <f t="shared" si="4"/>
        <v>0</v>
      </c>
      <c r="H16" s="156">
        <f t="shared" si="4"/>
        <v>425186</v>
      </c>
      <c r="I16" s="154">
        <f t="shared" si="4"/>
        <v>4713</v>
      </c>
      <c r="J16" s="156">
        <f t="shared" si="4"/>
        <v>24</v>
      </c>
      <c r="K16" s="154">
        <f t="shared" si="4"/>
        <v>1612</v>
      </c>
      <c r="L16" s="156">
        <f t="shared" si="4"/>
        <v>0</v>
      </c>
      <c r="M16" s="154">
        <f t="shared" si="4"/>
        <v>3101</v>
      </c>
      <c r="N16" s="157">
        <f t="shared" si="4"/>
        <v>6</v>
      </c>
      <c r="Q16" s="300" t="s">
        <v>15</v>
      </c>
      <c r="R16" s="301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1"/>
    </row>
    <row r="17" spans="1:40" s="9" customFormat="1" ht="19" customHeight="1">
      <c r="A17" s="172" t="s">
        <v>1</v>
      </c>
      <c r="B17" s="173" t="s">
        <v>16</v>
      </c>
      <c r="C17" s="174">
        <f t="shared" ref="C17:N17" si="5">SUM(C18:C42)</f>
        <v>2305950</v>
      </c>
      <c r="D17" s="175">
        <f t="shared" si="5"/>
        <v>1101464</v>
      </c>
      <c r="E17" s="175">
        <f t="shared" si="5"/>
        <v>164141</v>
      </c>
      <c r="F17" s="175">
        <f>SUM(F18:F42)</f>
        <v>3571555</v>
      </c>
      <c r="G17" s="175">
        <f t="shared" si="5"/>
        <v>45675</v>
      </c>
      <c r="H17" s="176">
        <f t="shared" si="5"/>
        <v>2392684</v>
      </c>
      <c r="I17" s="174">
        <f t="shared" si="5"/>
        <v>87598</v>
      </c>
      <c r="J17" s="176">
        <f t="shared" si="5"/>
        <v>25390</v>
      </c>
      <c r="K17" s="174">
        <f t="shared" si="5"/>
        <v>89230</v>
      </c>
      <c r="L17" s="176">
        <f t="shared" si="5"/>
        <v>27412</v>
      </c>
      <c r="M17" s="174">
        <f t="shared" si="5"/>
        <v>-1632</v>
      </c>
      <c r="N17" s="177">
        <f t="shared" si="5"/>
        <v>-2022</v>
      </c>
      <c r="P17" s="178"/>
      <c r="Q17" s="11" t="s">
        <v>1</v>
      </c>
      <c r="R17" s="179" t="s">
        <v>16</v>
      </c>
      <c r="S17" s="180">
        <f t="shared" ref="S17:AD17" si="6">C17</f>
        <v>2305950</v>
      </c>
      <c r="T17" s="180">
        <f t="shared" si="6"/>
        <v>1101464</v>
      </c>
      <c r="U17" s="180">
        <f t="shared" si="6"/>
        <v>164141</v>
      </c>
      <c r="V17" s="180">
        <f t="shared" si="6"/>
        <v>3571555</v>
      </c>
      <c r="W17" s="180">
        <f t="shared" si="6"/>
        <v>45675</v>
      </c>
      <c r="X17" s="180">
        <f t="shared" si="6"/>
        <v>2392684</v>
      </c>
      <c r="Y17" s="180">
        <f t="shared" si="6"/>
        <v>87598</v>
      </c>
      <c r="Z17" s="180">
        <f t="shared" si="6"/>
        <v>25390</v>
      </c>
      <c r="AA17" s="180">
        <f t="shared" si="6"/>
        <v>89230</v>
      </c>
      <c r="AB17" s="180">
        <f t="shared" si="6"/>
        <v>27412</v>
      </c>
      <c r="AC17" s="180">
        <f t="shared" si="6"/>
        <v>-1632</v>
      </c>
      <c r="AD17" s="181">
        <f t="shared" si="6"/>
        <v>-2022</v>
      </c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</row>
    <row r="18" spans="1:40" s="4" customFormat="1" ht="19" customHeight="1">
      <c r="A18" s="103" t="s">
        <v>17</v>
      </c>
      <c r="B18" s="99" t="s">
        <v>18</v>
      </c>
      <c r="C18" s="48">
        <v>393906</v>
      </c>
      <c r="D18" s="182">
        <v>67054</v>
      </c>
      <c r="E18" s="182">
        <v>56519</v>
      </c>
      <c r="F18" s="73">
        <f t="shared" ref="F18:F24" si="7">SUM(C18:E18)</f>
        <v>517479</v>
      </c>
      <c r="G18" s="182">
        <v>0</v>
      </c>
      <c r="H18" s="183">
        <v>316491</v>
      </c>
      <c r="I18" s="48">
        <v>12787</v>
      </c>
      <c r="J18" s="183">
        <v>2318</v>
      </c>
      <c r="K18" s="48">
        <v>14153</v>
      </c>
      <c r="L18" s="183">
        <v>4326</v>
      </c>
      <c r="M18" s="167">
        <f t="shared" ref="M18:M25" si="8">+I18-K18</f>
        <v>-1366</v>
      </c>
      <c r="N18" s="168">
        <f t="shared" ref="M18:N42" si="9">+J18-L18</f>
        <v>-2008</v>
      </c>
      <c r="Q18" s="96" t="s">
        <v>17</v>
      </c>
      <c r="R18" s="21" t="s">
        <v>18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144"/>
    </row>
    <row r="19" spans="1:40" s="4" customFormat="1" ht="19" customHeight="1">
      <c r="A19" s="103" t="s">
        <v>20</v>
      </c>
      <c r="B19" s="99" t="s">
        <v>21</v>
      </c>
      <c r="C19" s="48">
        <v>116767</v>
      </c>
      <c r="D19" s="182">
        <v>125464</v>
      </c>
      <c r="E19" s="182">
        <v>7845</v>
      </c>
      <c r="F19" s="73">
        <f t="shared" si="7"/>
        <v>250076</v>
      </c>
      <c r="G19" s="182">
        <v>0</v>
      </c>
      <c r="H19" s="183">
        <v>124145</v>
      </c>
      <c r="I19" s="48">
        <v>6062</v>
      </c>
      <c r="J19" s="183">
        <v>1972</v>
      </c>
      <c r="K19" s="48">
        <v>6872</v>
      </c>
      <c r="L19" s="183">
        <v>2829</v>
      </c>
      <c r="M19" s="167">
        <f t="shared" si="8"/>
        <v>-810</v>
      </c>
      <c r="N19" s="168">
        <f t="shared" si="9"/>
        <v>-857</v>
      </c>
      <c r="Q19" s="96" t="s">
        <v>20</v>
      </c>
      <c r="R19" s="21" t="s">
        <v>21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44"/>
    </row>
    <row r="20" spans="1:40" s="4" customFormat="1" ht="19" customHeight="1">
      <c r="A20" s="103" t="s">
        <v>22</v>
      </c>
      <c r="B20" s="99" t="s">
        <v>23</v>
      </c>
      <c r="C20" s="48">
        <v>139330</v>
      </c>
      <c r="D20" s="182">
        <v>61929</v>
      </c>
      <c r="E20" s="182">
        <v>8202</v>
      </c>
      <c r="F20" s="73">
        <f t="shared" si="7"/>
        <v>209461</v>
      </c>
      <c r="G20" s="182">
        <v>0</v>
      </c>
      <c r="H20" s="183">
        <v>162398</v>
      </c>
      <c r="I20" s="48">
        <v>5879</v>
      </c>
      <c r="J20" s="183">
        <v>1649</v>
      </c>
      <c r="K20" s="48">
        <v>4531</v>
      </c>
      <c r="L20" s="183">
        <v>1566</v>
      </c>
      <c r="M20" s="167">
        <f t="shared" si="8"/>
        <v>1348</v>
      </c>
      <c r="N20" s="168">
        <f t="shared" si="9"/>
        <v>83</v>
      </c>
      <c r="Q20" s="96" t="s">
        <v>22</v>
      </c>
      <c r="R20" s="21" t="s">
        <v>23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44"/>
    </row>
    <row r="21" spans="1:40" s="4" customFormat="1" ht="19" customHeight="1">
      <c r="A21" s="103" t="s">
        <v>24</v>
      </c>
      <c r="B21" s="99" t="s">
        <v>409</v>
      </c>
      <c r="C21" s="48">
        <v>45978</v>
      </c>
      <c r="D21" s="182">
        <v>25566</v>
      </c>
      <c r="E21" s="182">
        <v>1945</v>
      </c>
      <c r="F21" s="73">
        <f t="shared" si="7"/>
        <v>73489</v>
      </c>
      <c r="G21" s="182">
        <v>0</v>
      </c>
      <c r="H21" s="183">
        <v>61559</v>
      </c>
      <c r="I21" s="48">
        <v>1730</v>
      </c>
      <c r="J21" s="183">
        <v>450</v>
      </c>
      <c r="K21" s="48">
        <v>712</v>
      </c>
      <c r="L21" s="183">
        <v>145</v>
      </c>
      <c r="M21" s="167">
        <f t="shared" si="8"/>
        <v>1018</v>
      </c>
      <c r="N21" s="168">
        <f t="shared" si="9"/>
        <v>305</v>
      </c>
      <c r="Q21" s="96" t="s">
        <v>24</v>
      </c>
      <c r="R21" s="21" t="s">
        <v>409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44"/>
    </row>
    <row r="22" spans="1:40" s="4" customFormat="1" ht="19" customHeight="1">
      <c r="A22" s="184" t="s">
        <v>25</v>
      </c>
      <c r="B22" s="185" t="s">
        <v>26</v>
      </c>
      <c r="C22" s="48">
        <v>250269</v>
      </c>
      <c r="D22" s="182">
        <v>86786</v>
      </c>
      <c r="E22" s="182">
        <v>19364</v>
      </c>
      <c r="F22" s="73">
        <f t="shared" si="7"/>
        <v>356419</v>
      </c>
      <c r="G22" s="182">
        <v>0</v>
      </c>
      <c r="H22" s="183">
        <v>182006</v>
      </c>
      <c r="I22" s="48">
        <v>9804</v>
      </c>
      <c r="J22" s="183">
        <v>1802</v>
      </c>
      <c r="K22" s="48">
        <v>5987</v>
      </c>
      <c r="L22" s="183">
        <v>1308</v>
      </c>
      <c r="M22" s="167">
        <f t="shared" si="8"/>
        <v>3817</v>
      </c>
      <c r="N22" s="168">
        <f t="shared" si="9"/>
        <v>494</v>
      </c>
      <c r="Q22" s="96" t="s">
        <v>25</v>
      </c>
      <c r="R22" s="21" t="s">
        <v>26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44"/>
    </row>
    <row r="23" spans="1:40" s="4" customFormat="1" ht="19" customHeight="1">
      <c r="A23" s="103" t="s">
        <v>27</v>
      </c>
      <c r="B23" s="99" t="s">
        <v>30</v>
      </c>
      <c r="C23" s="48">
        <f>283968+16077+4648</f>
        <v>304693</v>
      </c>
      <c r="D23" s="182">
        <f>127114+29590+7503</f>
        <v>164207</v>
      </c>
      <c r="E23" s="182">
        <f>8+5+8081</f>
        <v>8094</v>
      </c>
      <c r="F23" s="73">
        <f t="shared" si="7"/>
        <v>476994</v>
      </c>
      <c r="G23" s="182">
        <v>45675</v>
      </c>
      <c r="H23" s="183">
        <f>111019+45675+11567</f>
        <v>168261</v>
      </c>
      <c r="I23" s="48">
        <v>5292</v>
      </c>
      <c r="J23" s="183">
        <v>2638</v>
      </c>
      <c r="K23" s="48">
        <v>5847</v>
      </c>
      <c r="L23" s="183">
        <v>2537</v>
      </c>
      <c r="M23" s="167">
        <f t="shared" si="8"/>
        <v>-555</v>
      </c>
      <c r="N23" s="168">
        <f t="shared" si="9"/>
        <v>101</v>
      </c>
      <c r="Q23" s="96" t="s">
        <v>27</v>
      </c>
      <c r="R23" s="21" t="s">
        <v>30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144"/>
    </row>
    <row r="24" spans="1:40" s="4" customFormat="1" ht="19" customHeight="1">
      <c r="A24" s="103" t="s">
        <v>29</v>
      </c>
      <c r="B24" s="99" t="s">
        <v>28</v>
      </c>
      <c r="C24" s="48">
        <v>43638</v>
      </c>
      <c r="D24" s="182">
        <v>21293</v>
      </c>
      <c r="E24" s="182">
        <v>1976</v>
      </c>
      <c r="F24" s="73">
        <f t="shared" si="7"/>
        <v>66907</v>
      </c>
      <c r="G24" s="182">
        <v>0</v>
      </c>
      <c r="H24" s="183">
        <v>48348</v>
      </c>
      <c r="I24" s="48">
        <v>1532</v>
      </c>
      <c r="J24" s="183">
        <v>481</v>
      </c>
      <c r="K24" s="48">
        <v>1839</v>
      </c>
      <c r="L24" s="183">
        <v>824</v>
      </c>
      <c r="M24" s="167">
        <f t="shared" si="8"/>
        <v>-307</v>
      </c>
      <c r="N24" s="168">
        <f t="shared" si="9"/>
        <v>-343</v>
      </c>
      <c r="Q24" s="96" t="s">
        <v>29</v>
      </c>
      <c r="R24" s="21" t="s">
        <v>28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44"/>
    </row>
    <row r="25" spans="1:40" s="4" customFormat="1" ht="19" customHeight="1">
      <c r="A25" s="103" t="s">
        <v>31</v>
      </c>
      <c r="B25" s="99" t="s">
        <v>32</v>
      </c>
      <c r="C25" s="48">
        <v>41868</v>
      </c>
      <c r="D25" s="182">
        <v>23559</v>
      </c>
      <c r="E25" s="182">
        <v>1839</v>
      </c>
      <c r="F25" s="73">
        <f t="shared" ref="F25:F42" si="10">SUM(C25:E25)</f>
        <v>67266</v>
      </c>
      <c r="G25" s="182">
        <v>0</v>
      </c>
      <c r="H25" s="183">
        <v>54691</v>
      </c>
      <c r="I25" s="48">
        <v>1674</v>
      </c>
      <c r="J25" s="183">
        <v>605</v>
      </c>
      <c r="K25" s="48">
        <v>1121</v>
      </c>
      <c r="L25" s="183">
        <v>363</v>
      </c>
      <c r="M25" s="167">
        <f t="shared" si="8"/>
        <v>553</v>
      </c>
      <c r="N25" s="168">
        <f t="shared" si="9"/>
        <v>242</v>
      </c>
      <c r="Q25" s="96" t="s">
        <v>31</v>
      </c>
      <c r="R25" s="21" t="s">
        <v>32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44"/>
    </row>
    <row r="26" spans="1:40" s="4" customFormat="1" ht="19" customHeight="1">
      <c r="A26" s="103" t="s">
        <v>33</v>
      </c>
      <c r="B26" s="99" t="s">
        <v>34</v>
      </c>
      <c r="C26" s="48">
        <v>13614</v>
      </c>
      <c r="D26" s="182">
        <v>13313</v>
      </c>
      <c r="E26" s="182">
        <v>771</v>
      </c>
      <c r="F26" s="73">
        <f t="shared" si="10"/>
        <v>27698</v>
      </c>
      <c r="G26" s="182">
        <v>0</v>
      </c>
      <c r="H26" s="183">
        <v>24198</v>
      </c>
      <c r="I26" s="48">
        <v>1095</v>
      </c>
      <c r="J26" s="183">
        <v>529</v>
      </c>
      <c r="K26" s="48">
        <v>923</v>
      </c>
      <c r="L26" s="183">
        <v>596</v>
      </c>
      <c r="M26" s="167">
        <f t="shared" si="9"/>
        <v>172</v>
      </c>
      <c r="N26" s="168">
        <f t="shared" si="9"/>
        <v>-67</v>
      </c>
      <c r="Q26" s="96" t="s">
        <v>33</v>
      </c>
      <c r="R26" s="21" t="s">
        <v>34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44"/>
    </row>
    <row r="27" spans="1:40" s="4" customFormat="1" ht="19" customHeight="1">
      <c r="A27" s="103" t="s">
        <v>35</v>
      </c>
      <c r="B27" s="99" t="s">
        <v>36</v>
      </c>
      <c r="C27" s="48">
        <v>64926</v>
      </c>
      <c r="D27" s="182">
        <v>41510</v>
      </c>
      <c r="E27" s="182">
        <v>4199</v>
      </c>
      <c r="F27" s="73">
        <f t="shared" si="10"/>
        <v>110635</v>
      </c>
      <c r="G27" s="182">
        <v>0</v>
      </c>
      <c r="H27" s="183">
        <v>65686</v>
      </c>
      <c r="I27" s="48">
        <v>2676</v>
      </c>
      <c r="J27" s="183">
        <v>1037</v>
      </c>
      <c r="K27" s="48">
        <v>2289</v>
      </c>
      <c r="L27" s="183">
        <v>952</v>
      </c>
      <c r="M27" s="167">
        <f t="shared" si="9"/>
        <v>387</v>
      </c>
      <c r="N27" s="168">
        <f t="shared" si="9"/>
        <v>85</v>
      </c>
      <c r="Q27" s="96" t="s">
        <v>35</v>
      </c>
      <c r="R27" s="21" t="s">
        <v>36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44"/>
    </row>
    <row r="28" spans="1:40" s="4" customFormat="1" ht="19" customHeight="1">
      <c r="A28" s="103" t="s">
        <v>37</v>
      </c>
      <c r="B28" s="99" t="s">
        <v>38</v>
      </c>
      <c r="C28" s="48">
        <v>36426</v>
      </c>
      <c r="D28" s="182">
        <v>22418</v>
      </c>
      <c r="E28" s="182">
        <v>1743</v>
      </c>
      <c r="F28" s="73">
        <f t="shared" si="10"/>
        <v>60587</v>
      </c>
      <c r="G28" s="182">
        <v>0</v>
      </c>
      <c r="H28" s="183">
        <v>57380</v>
      </c>
      <c r="I28" s="48">
        <v>1947</v>
      </c>
      <c r="J28" s="183">
        <v>789</v>
      </c>
      <c r="K28" s="48">
        <v>1758</v>
      </c>
      <c r="L28" s="183">
        <v>655</v>
      </c>
      <c r="M28" s="167">
        <f t="shared" si="9"/>
        <v>189</v>
      </c>
      <c r="N28" s="168">
        <f t="shared" si="9"/>
        <v>134</v>
      </c>
      <c r="Q28" s="96" t="s">
        <v>37</v>
      </c>
      <c r="R28" s="21" t="s">
        <v>38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44"/>
    </row>
    <row r="29" spans="1:40" s="4" customFormat="1" ht="19" customHeight="1">
      <c r="A29" s="103" t="s">
        <v>39</v>
      </c>
      <c r="B29" s="99" t="s">
        <v>40</v>
      </c>
      <c r="C29" s="48">
        <v>35755</v>
      </c>
      <c r="D29" s="182">
        <v>29245</v>
      </c>
      <c r="E29" s="182">
        <v>1972</v>
      </c>
      <c r="F29" s="73">
        <f t="shared" si="10"/>
        <v>66972</v>
      </c>
      <c r="G29" s="182">
        <v>0</v>
      </c>
      <c r="H29" s="183">
        <v>46276</v>
      </c>
      <c r="I29" s="48">
        <v>1229</v>
      </c>
      <c r="J29" s="183">
        <v>426</v>
      </c>
      <c r="K29" s="48">
        <v>931</v>
      </c>
      <c r="L29" s="183">
        <v>141</v>
      </c>
      <c r="M29" s="167">
        <f t="shared" si="9"/>
        <v>298</v>
      </c>
      <c r="N29" s="168">
        <f t="shared" si="9"/>
        <v>285</v>
      </c>
      <c r="Q29" s="96" t="s">
        <v>39</v>
      </c>
      <c r="R29" s="21" t="s">
        <v>40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44"/>
    </row>
    <row r="30" spans="1:40" s="4" customFormat="1" ht="19" customHeight="1">
      <c r="A30" s="103" t="s">
        <v>41</v>
      </c>
      <c r="B30" s="99" t="s">
        <v>42</v>
      </c>
      <c r="C30" s="48">
        <v>48176</v>
      </c>
      <c r="D30" s="182">
        <v>28237</v>
      </c>
      <c r="E30" s="182">
        <v>2660</v>
      </c>
      <c r="F30" s="73">
        <f t="shared" si="10"/>
        <v>79073</v>
      </c>
      <c r="G30" s="182">
        <v>0</v>
      </c>
      <c r="H30" s="183">
        <v>58188</v>
      </c>
      <c r="I30" s="48">
        <v>1258</v>
      </c>
      <c r="J30" s="183">
        <v>412</v>
      </c>
      <c r="K30" s="48">
        <v>1372</v>
      </c>
      <c r="L30" s="183">
        <v>450</v>
      </c>
      <c r="M30" s="167">
        <f t="shared" si="9"/>
        <v>-114</v>
      </c>
      <c r="N30" s="168">
        <f t="shared" si="9"/>
        <v>-38</v>
      </c>
      <c r="Q30" s="96" t="s">
        <v>41</v>
      </c>
      <c r="R30" s="21" t="s">
        <v>42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44"/>
    </row>
    <row r="31" spans="1:40" s="4" customFormat="1" ht="19" customHeight="1">
      <c r="A31" s="103" t="s">
        <v>43</v>
      </c>
      <c r="B31" s="99" t="s">
        <v>44</v>
      </c>
      <c r="C31" s="48">
        <v>89340</v>
      </c>
      <c r="D31" s="182">
        <v>38275</v>
      </c>
      <c r="E31" s="182">
        <v>9180</v>
      </c>
      <c r="F31" s="73">
        <f t="shared" si="10"/>
        <v>136795</v>
      </c>
      <c r="G31" s="182">
        <v>0</v>
      </c>
      <c r="H31" s="183">
        <v>122495</v>
      </c>
      <c r="I31" s="48">
        <v>3459</v>
      </c>
      <c r="J31" s="183">
        <v>1087</v>
      </c>
      <c r="K31" s="48">
        <v>3155</v>
      </c>
      <c r="L31" s="183">
        <v>1290</v>
      </c>
      <c r="M31" s="167">
        <f t="shared" si="9"/>
        <v>304</v>
      </c>
      <c r="N31" s="168">
        <f t="shared" si="9"/>
        <v>-203</v>
      </c>
      <c r="Q31" s="96" t="s">
        <v>43</v>
      </c>
      <c r="R31" s="21" t="s">
        <v>44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144"/>
    </row>
    <row r="32" spans="1:40" s="4" customFormat="1" ht="19" customHeight="1">
      <c r="A32" s="103" t="s">
        <v>45</v>
      </c>
      <c r="B32" s="99" t="s">
        <v>46</v>
      </c>
      <c r="C32" s="48">
        <v>33734</v>
      </c>
      <c r="D32" s="182">
        <v>21462</v>
      </c>
      <c r="E32" s="182">
        <v>2366</v>
      </c>
      <c r="F32" s="73">
        <f t="shared" si="10"/>
        <v>57562</v>
      </c>
      <c r="G32" s="182">
        <v>0</v>
      </c>
      <c r="H32" s="183">
        <v>52912</v>
      </c>
      <c r="I32" s="48">
        <v>1416</v>
      </c>
      <c r="J32" s="183">
        <v>616</v>
      </c>
      <c r="K32" s="48">
        <v>1763</v>
      </c>
      <c r="L32" s="183">
        <v>769</v>
      </c>
      <c r="M32" s="167">
        <f t="shared" si="9"/>
        <v>-347</v>
      </c>
      <c r="N32" s="168">
        <f t="shared" si="9"/>
        <v>-153</v>
      </c>
      <c r="Q32" s="96" t="s">
        <v>45</v>
      </c>
      <c r="R32" s="21" t="s">
        <v>46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44"/>
    </row>
    <row r="33" spans="1:30" s="4" customFormat="1" ht="19" customHeight="1">
      <c r="A33" s="103" t="s">
        <v>47</v>
      </c>
      <c r="B33" s="99" t="s">
        <v>48</v>
      </c>
      <c r="C33" s="48">
        <v>28923</v>
      </c>
      <c r="D33" s="182">
        <v>17823</v>
      </c>
      <c r="E33" s="182">
        <v>1362</v>
      </c>
      <c r="F33" s="73">
        <f t="shared" si="10"/>
        <v>48108</v>
      </c>
      <c r="G33" s="182">
        <v>0</v>
      </c>
      <c r="H33" s="183">
        <v>46081</v>
      </c>
      <c r="I33" s="48">
        <v>925</v>
      </c>
      <c r="J33" s="183">
        <v>339</v>
      </c>
      <c r="K33" s="48">
        <v>1146</v>
      </c>
      <c r="L33" s="183">
        <v>251</v>
      </c>
      <c r="M33" s="167">
        <f t="shared" si="9"/>
        <v>-221</v>
      </c>
      <c r="N33" s="168">
        <f t="shared" si="9"/>
        <v>88</v>
      </c>
      <c r="Q33" s="96" t="s">
        <v>47</v>
      </c>
      <c r="R33" s="21" t="s">
        <v>48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44"/>
    </row>
    <row r="34" spans="1:30" s="4" customFormat="1" ht="19" customHeight="1">
      <c r="A34" s="103" t="s">
        <v>49</v>
      </c>
      <c r="B34" s="99" t="s">
        <v>50</v>
      </c>
      <c r="C34" s="48">
        <v>68894</v>
      </c>
      <c r="D34" s="182">
        <v>38502</v>
      </c>
      <c r="E34" s="182">
        <v>7568</v>
      </c>
      <c r="F34" s="73">
        <f t="shared" si="10"/>
        <v>114964</v>
      </c>
      <c r="G34" s="182">
        <v>0</v>
      </c>
      <c r="H34" s="183">
        <v>75968</v>
      </c>
      <c r="I34" s="48">
        <v>2837</v>
      </c>
      <c r="J34" s="183">
        <v>851</v>
      </c>
      <c r="K34" s="48">
        <v>1712</v>
      </c>
      <c r="L34" s="183">
        <v>158</v>
      </c>
      <c r="M34" s="167">
        <f t="shared" si="9"/>
        <v>1125</v>
      </c>
      <c r="N34" s="168">
        <f t="shared" si="9"/>
        <v>693</v>
      </c>
      <c r="Q34" s="96" t="s">
        <v>49</v>
      </c>
      <c r="R34" s="21" t="s">
        <v>50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44"/>
    </row>
    <row r="35" spans="1:30" s="4" customFormat="1" ht="19" customHeight="1">
      <c r="A35" s="103" t="s">
        <v>51</v>
      </c>
      <c r="B35" s="99" t="s">
        <v>52</v>
      </c>
      <c r="C35" s="48">
        <v>37909</v>
      </c>
      <c r="D35" s="182">
        <v>16649</v>
      </c>
      <c r="E35" s="182">
        <v>2064</v>
      </c>
      <c r="F35" s="73">
        <f t="shared" si="10"/>
        <v>56622</v>
      </c>
      <c r="G35" s="182">
        <v>0</v>
      </c>
      <c r="H35" s="183">
        <v>47822</v>
      </c>
      <c r="I35" s="48">
        <v>1703</v>
      </c>
      <c r="J35" s="183">
        <v>371</v>
      </c>
      <c r="K35" s="48">
        <v>1165</v>
      </c>
      <c r="L35" s="183">
        <v>224</v>
      </c>
      <c r="M35" s="167">
        <f t="shared" si="9"/>
        <v>538</v>
      </c>
      <c r="N35" s="168">
        <f t="shared" si="9"/>
        <v>147</v>
      </c>
      <c r="Q35" s="96" t="s">
        <v>51</v>
      </c>
      <c r="R35" s="21" t="s">
        <v>52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44"/>
    </row>
    <row r="36" spans="1:30" s="4" customFormat="1" ht="19" customHeight="1">
      <c r="A36" s="103" t="s">
        <v>53</v>
      </c>
      <c r="B36" s="99" t="s">
        <v>54</v>
      </c>
      <c r="C36" s="48">
        <v>31349</v>
      </c>
      <c r="D36" s="182">
        <v>17793</v>
      </c>
      <c r="E36" s="182">
        <v>1523</v>
      </c>
      <c r="F36" s="73">
        <f t="shared" si="10"/>
        <v>50665</v>
      </c>
      <c r="G36" s="182">
        <v>0</v>
      </c>
      <c r="H36" s="183">
        <v>47646</v>
      </c>
      <c r="I36" s="48">
        <v>1607</v>
      </c>
      <c r="J36" s="183">
        <v>419</v>
      </c>
      <c r="K36" s="48">
        <v>1385</v>
      </c>
      <c r="L36" s="183">
        <v>235</v>
      </c>
      <c r="M36" s="167">
        <f t="shared" si="9"/>
        <v>222</v>
      </c>
      <c r="N36" s="168">
        <f t="shared" si="9"/>
        <v>184</v>
      </c>
      <c r="Q36" s="96" t="s">
        <v>53</v>
      </c>
      <c r="R36" s="21" t="s">
        <v>54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144"/>
    </row>
    <row r="37" spans="1:30" s="4" customFormat="1" ht="19" customHeight="1">
      <c r="A37" s="103" t="s">
        <v>55</v>
      </c>
      <c r="B37" s="99" t="s">
        <v>56</v>
      </c>
      <c r="C37" s="48">
        <v>140462</v>
      </c>
      <c r="D37" s="182">
        <v>57145</v>
      </c>
      <c r="E37" s="182">
        <v>6612</v>
      </c>
      <c r="F37" s="73">
        <f t="shared" si="10"/>
        <v>204219</v>
      </c>
      <c r="G37" s="182">
        <v>0</v>
      </c>
      <c r="H37" s="183">
        <v>155133</v>
      </c>
      <c r="I37" s="48">
        <v>5014</v>
      </c>
      <c r="J37" s="183">
        <v>1322</v>
      </c>
      <c r="K37" s="48">
        <v>9004</v>
      </c>
      <c r="L37" s="183">
        <v>2855</v>
      </c>
      <c r="M37" s="167">
        <f t="shared" si="9"/>
        <v>-3990</v>
      </c>
      <c r="N37" s="168">
        <f t="shared" si="9"/>
        <v>-1533</v>
      </c>
      <c r="Q37" s="96" t="s">
        <v>55</v>
      </c>
      <c r="R37" s="21" t="s">
        <v>56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44"/>
    </row>
    <row r="38" spans="1:30" s="4" customFormat="1" ht="19" customHeight="1">
      <c r="A38" s="103" t="s">
        <v>57</v>
      </c>
      <c r="B38" s="99" t="s">
        <v>58</v>
      </c>
      <c r="C38" s="48">
        <v>11272</v>
      </c>
      <c r="D38" s="182">
        <v>26000</v>
      </c>
      <c r="E38" s="182">
        <v>834</v>
      </c>
      <c r="F38" s="73">
        <f t="shared" si="10"/>
        <v>38106</v>
      </c>
      <c r="G38" s="182">
        <v>0</v>
      </c>
      <c r="H38" s="183">
        <v>37931</v>
      </c>
      <c r="I38" s="48">
        <v>947</v>
      </c>
      <c r="J38" s="183">
        <v>392</v>
      </c>
      <c r="K38" s="48">
        <v>1211</v>
      </c>
      <c r="L38" s="183">
        <v>122</v>
      </c>
      <c r="M38" s="167">
        <f t="shared" si="9"/>
        <v>-264</v>
      </c>
      <c r="N38" s="168">
        <f t="shared" si="9"/>
        <v>270</v>
      </c>
      <c r="Q38" s="96" t="s">
        <v>57</v>
      </c>
      <c r="R38" s="21" t="s">
        <v>58</v>
      </c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144"/>
    </row>
    <row r="39" spans="1:30" s="4" customFormat="1" ht="19" customHeight="1">
      <c r="A39" s="103" t="s">
        <v>59</v>
      </c>
      <c r="B39" s="99" t="s">
        <v>60</v>
      </c>
      <c r="C39" s="48">
        <v>152588</v>
      </c>
      <c r="D39" s="182">
        <v>51615</v>
      </c>
      <c r="E39" s="182">
        <v>7041</v>
      </c>
      <c r="F39" s="73">
        <f t="shared" si="10"/>
        <v>211244</v>
      </c>
      <c r="G39" s="182">
        <v>0</v>
      </c>
      <c r="H39" s="183">
        <v>166658</v>
      </c>
      <c r="I39" s="48">
        <v>5670</v>
      </c>
      <c r="J39" s="183">
        <v>1522</v>
      </c>
      <c r="K39" s="48">
        <v>5650</v>
      </c>
      <c r="L39" s="183">
        <v>1297</v>
      </c>
      <c r="M39" s="167">
        <f t="shared" si="9"/>
        <v>20</v>
      </c>
      <c r="N39" s="168">
        <f t="shared" si="9"/>
        <v>225</v>
      </c>
      <c r="Q39" s="96" t="s">
        <v>59</v>
      </c>
      <c r="R39" s="21" t="s">
        <v>60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144"/>
    </row>
    <row r="40" spans="1:30" s="4" customFormat="1" ht="19" customHeight="1">
      <c r="A40" s="103" t="s">
        <v>61</v>
      </c>
      <c r="B40" s="99" t="s">
        <v>62</v>
      </c>
      <c r="C40" s="48">
        <v>42223</v>
      </c>
      <c r="D40" s="182">
        <v>36159</v>
      </c>
      <c r="E40" s="182">
        <v>2277</v>
      </c>
      <c r="F40" s="73">
        <f t="shared" si="10"/>
        <v>80659</v>
      </c>
      <c r="G40" s="182">
        <v>0</v>
      </c>
      <c r="H40" s="183">
        <v>68489</v>
      </c>
      <c r="I40" s="48">
        <v>2100</v>
      </c>
      <c r="J40" s="183">
        <v>693</v>
      </c>
      <c r="K40" s="48">
        <v>732</v>
      </c>
      <c r="L40" s="183">
        <v>269</v>
      </c>
      <c r="M40" s="167">
        <f t="shared" si="9"/>
        <v>1368</v>
      </c>
      <c r="N40" s="168">
        <f t="shared" si="9"/>
        <v>424</v>
      </c>
      <c r="Q40" s="96" t="s">
        <v>61</v>
      </c>
      <c r="R40" s="21" t="s">
        <v>62</v>
      </c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144"/>
    </row>
    <row r="41" spans="1:30" s="4" customFormat="1" ht="19" customHeight="1">
      <c r="A41" s="103" t="s">
        <v>63</v>
      </c>
      <c r="B41" s="99" t="s">
        <v>410</v>
      </c>
      <c r="C41" s="48">
        <v>71200</v>
      </c>
      <c r="D41" s="182">
        <v>38173</v>
      </c>
      <c r="E41" s="182">
        <v>4187</v>
      </c>
      <c r="F41" s="73">
        <f t="shared" si="10"/>
        <v>113560</v>
      </c>
      <c r="G41" s="182">
        <v>0</v>
      </c>
      <c r="H41" s="183">
        <v>107688</v>
      </c>
      <c r="I41" s="48">
        <v>5046</v>
      </c>
      <c r="J41" s="183">
        <v>1503</v>
      </c>
      <c r="K41" s="48">
        <v>5525</v>
      </c>
      <c r="L41" s="183">
        <v>1552</v>
      </c>
      <c r="M41" s="167">
        <f t="shared" si="9"/>
        <v>-479</v>
      </c>
      <c r="N41" s="168">
        <f t="shared" si="9"/>
        <v>-49</v>
      </c>
      <c r="Q41" s="96" t="s">
        <v>63</v>
      </c>
      <c r="R41" s="21" t="s">
        <v>410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144"/>
    </row>
    <row r="42" spans="1:30" s="4" customFormat="1" ht="19" customHeight="1">
      <c r="A42" s="103" t="s">
        <v>64</v>
      </c>
      <c r="B42" s="99" t="s">
        <v>65</v>
      </c>
      <c r="C42" s="48">
        <v>62710</v>
      </c>
      <c r="D42" s="182">
        <v>31287</v>
      </c>
      <c r="E42" s="182">
        <v>1998</v>
      </c>
      <c r="F42" s="73">
        <f t="shared" si="10"/>
        <v>95995</v>
      </c>
      <c r="G42" s="182">
        <v>0</v>
      </c>
      <c r="H42" s="183">
        <v>94234</v>
      </c>
      <c r="I42" s="48">
        <v>3909</v>
      </c>
      <c r="J42" s="183">
        <v>1167</v>
      </c>
      <c r="K42" s="48">
        <v>8447</v>
      </c>
      <c r="L42" s="183">
        <v>1698</v>
      </c>
      <c r="M42" s="167">
        <f t="shared" si="9"/>
        <v>-4538</v>
      </c>
      <c r="N42" s="168">
        <f t="shared" si="9"/>
        <v>-531</v>
      </c>
      <c r="Q42" s="96" t="s">
        <v>64</v>
      </c>
      <c r="R42" s="21" t="s">
        <v>65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44"/>
    </row>
    <row r="43" spans="1:30" s="9" customFormat="1" ht="19" customHeight="1">
      <c r="A43" s="186" t="s">
        <v>66</v>
      </c>
      <c r="B43" s="187" t="s">
        <v>67</v>
      </c>
      <c r="C43" s="188">
        <f t="shared" ref="C43:L43" si="11">SUM(C44:C52)</f>
        <v>398070</v>
      </c>
      <c r="D43" s="189">
        <f t="shared" si="11"/>
        <v>170711</v>
      </c>
      <c r="E43" s="189">
        <f t="shared" si="11"/>
        <v>9708</v>
      </c>
      <c r="F43" s="189">
        <f>SUM(F44:F52)</f>
        <v>578489</v>
      </c>
      <c r="G43" s="189">
        <f t="shared" si="11"/>
        <v>0</v>
      </c>
      <c r="H43" s="190">
        <f t="shared" si="11"/>
        <v>357724</v>
      </c>
      <c r="I43" s="188">
        <f t="shared" si="11"/>
        <v>15505</v>
      </c>
      <c r="J43" s="190">
        <f t="shared" si="11"/>
        <v>2980</v>
      </c>
      <c r="K43" s="188">
        <f t="shared" si="11"/>
        <v>10856</v>
      </c>
      <c r="L43" s="190">
        <f t="shared" si="11"/>
        <v>1821</v>
      </c>
      <c r="M43" s="188">
        <f>I43-K43</f>
        <v>4649</v>
      </c>
      <c r="N43" s="191">
        <f>J43-L43</f>
        <v>1159</v>
      </c>
      <c r="Q43" s="12" t="s">
        <v>66</v>
      </c>
      <c r="R43" s="120" t="s">
        <v>67</v>
      </c>
      <c r="S43" s="180">
        <f t="shared" ref="S43:AD43" si="12">C43</f>
        <v>398070</v>
      </c>
      <c r="T43" s="180">
        <f t="shared" si="12"/>
        <v>170711</v>
      </c>
      <c r="U43" s="180">
        <f t="shared" si="12"/>
        <v>9708</v>
      </c>
      <c r="V43" s="180">
        <f t="shared" si="12"/>
        <v>578489</v>
      </c>
      <c r="W43" s="180">
        <f t="shared" si="12"/>
        <v>0</v>
      </c>
      <c r="X43" s="180">
        <f t="shared" si="12"/>
        <v>357724</v>
      </c>
      <c r="Y43" s="180">
        <f t="shared" si="12"/>
        <v>15505</v>
      </c>
      <c r="Z43" s="180">
        <f t="shared" si="12"/>
        <v>2980</v>
      </c>
      <c r="AA43" s="180">
        <f t="shared" si="12"/>
        <v>10856</v>
      </c>
      <c r="AB43" s="180">
        <f t="shared" si="12"/>
        <v>1821</v>
      </c>
      <c r="AC43" s="180">
        <f t="shared" si="12"/>
        <v>4649</v>
      </c>
      <c r="AD43" s="181">
        <f t="shared" si="12"/>
        <v>1159</v>
      </c>
    </row>
    <row r="44" spans="1:30" s="4" customFormat="1" ht="19" customHeight="1">
      <c r="A44" s="96" t="s">
        <v>68</v>
      </c>
      <c r="B44" s="15" t="s">
        <v>67</v>
      </c>
      <c r="C44" s="166">
        <v>242651</v>
      </c>
      <c r="D44" s="50">
        <v>82985</v>
      </c>
      <c r="E44" s="50">
        <v>8659</v>
      </c>
      <c r="F44" s="73">
        <f t="shared" ref="F44:F52" si="13">SUM(C44:E44)</f>
        <v>334295</v>
      </c>
      <c r="G44" s="50">
        <v>0</v>
      </c>
      <c r="H44" s="47">
        <v>120281</v>
      </c>
      <c r="I44" s="166">
        <v>7205</v>
      </c>
      <c r="J44" s="47">
        <v>2032</v>
      </c>
      <c r="K44" s="166">
        <v>10856</v>
      </c>
      <c r="L44" s="47">
        <v>1821</v>
      </c>
      <c r="M44" s="164" t="s">
        <v>19</v>
      </c>
      <c r="N44" s="165" t="s">
        <v>19</v>
      </c>
      <c r="Q44" s="96" t="s">
        <v>68</v>
      </c>
      <c r="R44" s="21" t="s">
        <v>67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144"/>
    </row>
    <row r="45" spans="1:30" s="4" customFormat="1" ht="19" customHeight="1">
      <c r="A45" s="96" t="s">
        <v>69</v>
      </c>
      <c r="B45" s="15" t="s">
        <v>70</v>
      </c>
      <c r="C45" s="166">
        <v>22231</v>
      </c>
      <c r="D45" s="50">
        <v>2479</v>
      </c>
      <c r="E45" s="50">
        <v>81</v>
      </c>
      <c r="F45" s="73">
        <f t="shared" si="13"/>
        <v>24791</v>
      </c>
      <c r="G45" s="50">
        <v>0</v>
      </c>
      <c r="H45" s="47">
        <v>22276</v>
      </c>
      <c r="I45" s="166">
        <v>1512</v>
      </c>
      <c r="J45" s="47">
        <v>55</v>
      </c>
      <c r="K45" s="306" t="s">
        <v>467</v>
      </c>
      <c r="L45" s="308"/>
      <c r="M45" s="164" t="s">
        <v>19</v>
      </c>
      <c r="N45" s="165" t="s">
        <v>19</v>
      </c>
      <c r="Q45" s="96" t="s">
        <v>69</v>
      </c>
      <c r="R45" s="21" t="s">
        <v>70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144"/>
    </row>
    <row r="46" spans="1:30" s="4" customFormat="1" ht="19" customHeight="1">
      <c r="A46" s="96" t="s">
        <v>71</v>
      </c>
      <c r="B46" s="15" t="s">
        <v>72</v>
      </c>
      <c r="C46" s="166">
        <v>34892</v>
      </c>
      <c r="D46" s="50">
        <v>16621</v>
      </c>
      <c r="E46" s="50">
        <v>171</v>
      </c>
      <c r="F46" s="73">
        <f t="shared" si="13"/>
        <v>51684</v>
      </c>
      <c r="G46" s="50">
        <v>0</v>
      </c>
      <c r="H46" s="47">
        <v>51021</v>
      </c>
      <c r="I46" s="166">
        <v>1860</v>
      </c>
      <c r="J46" s="47">
        <v>209</v>
      </c>
      <c r="K46" s="306" t="s">
        <v>467</v>
      </c>
      <c r="L46" s="308"/>
      <c r="M46" s="164" t="s">
        <v>19</v>
      </c>
      <c r="N46" s="165" t="s">
        <v>19</v>
      </c>
      <c r="Q46" s="96" t="s">
        <v>71</v>
      </c>
      <c r="R46" s="21" t="s">
        <v>72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144"/>
    </row>
    <row r="47" spans="1:30" s="4" customFormat="1" ht="19" customHeight="1">
      <c r="A47" s="96" t="s">
        <v>73</v>
      </c>
      <c r="B47" s="15" t="s">
        <v>74</v>
      </c>
      <c r="C47" s="166">
        <v>16745</v>
      </c>
      <c r="D47" s="50">
        <v>11172</v>
      </c>
      <c r="E47" s="50">
        <v>136</v>
      </c>
      <c r="F47" s="73">
        <f t="shared" si="13"/>
        <v>28053</v>
      </c>
      <c r="G47" s="50">
        <v>0</v>
      </c>
      <c r="H47" s="47">
        <v>27382</v>
      </c>
      <c r="I47" s="166">
        <v>1014</v>
      </c>
      <c r="J47" s="47">
        <v>123</v>
      </c>
      <c r="K47" s="306" t="s">
        <v>467</v>
      </c>
      <c r="L47" s="308"/>
      <c r="M47" s="164" t="s">
        <v>19</v>
      </c>
      <c r="N47" s="165" t="s">
        <v>19</v>
      </c>
      <c r="Q47" s="96" t="s">
        <v>73</v>
      </c>
      <c r="R47" s="21" t="s">
        <v>74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144"/>
    </row>
    <row r="48" spans="1:30" s="4" customFormat="1" ht="19" customHeight="1">
      <c r="A48" s="96" t="s">
        <v>75</v>
      </c>
      <c r="B48" s="15" t="s">
        <v>76</v>
      </c>
      <c r="C48" s="166">
        <v>18899</v>
      </c>
      <c r="D48" s="50">
        <v>15257</v>
      </c>
      <c r="E48" s="50">
        <v>186</v>
      </c>
      <c r="F48" s="73">
        <f t="shared" si="13"/>
        <v>34342</v>
      </c>
      <c r="G48" s="50">
        <v>0</v>
      </c>
      <c r="H48" s="47">
        <v>32268</v>
      </c>
      <c r="I48" s="166">
        <v>744</v>
      </c>
      <c r="J48" s="47">
        <v>102</v>
      </c>
      <c r="K48" s="306" t="s">
        <v>467</v>
      </c>
      <c r="L48" s="308"/>
      <c r="M48" s="164" t="s">
        <v>19</v>
      </c>
      <c r="N48" s="165" t="s">
        <v>19</v>
      </c>
      <c r="Q48" s="96" t="s">
        <v>75</v>
      </c>
      <c r="R48" s="21" t="s">
        <v>76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144"/>
    </row>
    <row r="49" spans="1:30" s="4" customFormat="1" ht="19" customHeight="1">
      <c r="A49" s="96" t="s">
        <v>77</v>
      </c>
      <c r="B49" s="15" t="s">
        <v>78</v>
      </c>
      <c r="C49" s="166">
        <v>22015</v>
      </c>
      <c r="D49" s="50">
        <v>9988</v>
      </c>
      <c r="E49" s="50">
        <v>119</v>
      </c>
      <c r="F49" s="73">
        <f t="shared" si="13"/>
        <v>32122</v>
      </c>
      <c r="G49" s="50">
        <v>0</v>
      </c>
      <c r="H49" s="47">
        <v>32122</v>
      </c>
      <c r="I49" s="166">
        <v>841</v>
      </c>
      <c r="J49" s="47">
        <v>102</v>
      </c>
      <c r="K49" s="306" t="s">
        <v>467</v>
      </c>
      <c r="L49" s="308"/>
      <c r="M49" s="164" t="s">
        <v>19</v>
      </c>
      <c r="N49" s="165" t="s">
        <v>19</v>
      </c>
      <c r="Q49" s="96" t="s">
        <v>77</v>
      </c>
      <c r="R49" s="21" t="s">
        <v>78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144"/>
    </row>
    <row r="50" spans="1:30" s="4" customFormat="1" ht="19" customHeight="1">
      <c r="A50" s="96" t="s">
        <v>79</v>
      </c>
      <c r="B50" s="15" t="s">
        <v>80</v>
      </c>
      <c r="C50" s="166">
        <v>11315</v>
      </c>
      <c r="D50" s="50">
        <v>12284</v>
      </c>
      <c r="E50" s="50">
        <v>139</v>
      </c>
      <c r="F50" s="73">
        <f t="shared" si="13"/>
        <v>23738</v>
      </c>
      <c r="G50" s="50">
        <v>0</v>
      </c>
      <c r="H50" s="47">
        <v>23662</v>
      </c>
      <c r="I50" s="166">
        <v>877</v>
      </c>
      <c r="J50" s="47">
        <v>130</v>
      </c>
      <c r="K50" s="306" t="s">
        <v>467</v>
      </c>
      <c r="L50" s="308"/>
      <c r="M50" s="164" t="s">
        <v>19</v>
      </c>
      <c r="N50" s="165" t="s">
        <v>19</v>
      </c>
      <c r="Q50" s="96" t="s">
        <v>79</v>
      </c>
      <c r="R50" s="21" t="s">
        <v>80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144"/>
    </row>
    <row r="51" spans="1:30" s="4" customFormat="1" ht="19" customHeight="1">
      <c r="A51" s="96" t="s">
        <v>81</v>
      </c>
      <c r="B51" s="15" t="s">
        <v>82</v>
      </c>
      <c r="C51" s="166">
        <v>11317</v>
      </c>
      <c r="D51" s="50">
        <v>9269</v>
      </c>
      <c r="E51" s="50">
        <v>135</v>
      </c>
      <c r="F51" s="73">
        <f t="shared" si="13"/>
        <v>20721</v>
      </c>
      <c r="G51" s="50">
        <v>0</v>
      </c>
      <c r="H51" s="47">
        <v>19969</v>
      </c>
      <c r="I51" s="166">
        <v>704</v>
      </c>
      <c r="J51" s="47">
        <v>114</v>
      </c>
      <c r="K51" s="306" t="s">
        <v>467</v>
      </c>
      <c r="L51" s="308"/>
      <c r="M51" s="164" t="s">
        <v>19</v>
      </c>
      <c r="N51" s="165" t="s">
        <v>19</v>
      </c>
      <c r="Q51" s="96" t="s">
        <v>81</v>
      </c>
      <c r="R51" s="21" t="s">
        <v>82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144"/>
    </row>
    <row r="52" spans="1:30" s="4" customFormat="1" ht="19" customHeight="1">
      <c r="A52" s="96" t="s">
        <v>83</v>
      </c>
      <c r="B52" s="15" t="s">
        <v>84</v>
      </c>
      <c r="C52" s="166">
        <v>18005</v>
      </c>
      <c r="D52" s="50">
        <v>10656</v>
      </c>
      <c r="E52" s="50">
        <v>82</v>
      </c>
      <c r="F52" s="73">
        <f t="shared" si="13"/>
        <v>28743</v>
      </c>
      <c r="G52" s="50">
        <v>0</v>
      </c>
      <c r="H52" s="47">
        <v>28743</v>
      </c>
      <c r="I52" s="166">
        <v>748</v>
      </c>
      <c r="J52" s="47">
        <v>113</v>
      </c>
      <c r="K52" s="306" t="s">
        <v>467</v>
      </c>
      <c r="L52" s="308"/>
      <c r="M52" s="164" t="s">
        <v>19</v>
      </c>
      <c r="N52" s="165" t="s">
        <v>19</v>
      </c>
      <c r="Q52" s="96" t="s">
        <v>83</v>
      </c>
      <c r="R52" s="21" t="s">
        <v>84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144"/>
    </row>
    <row r="53" spans="1:30" s="9" customFormat="1" ht="19" customHeight="1">
      <c r="A53" s="192" t="s">
        <v>468</v>
      </c>
      <c r="B53" s="187" t="s">
        <v>469</v>
      </c>
      <c r="C53" s="188">
        <f t="shared" ref="C53:N53" si="14">SUM(C54:C60)</f>
        <v>344493</v>
      </c>
      <c r="D53" s="189">
        <f t="shared" si="14"/>
        <v>168088</v>
      </c>
      <c r="E53" s="189">
        <f t="shared" si="14"/>
        <v>13971</v>
      </c>
      <c r="F53" s="189">
        <f t="shared" si="14"/>
        <v>526552</v>
      </c>
      <c r="G53" s="189">
        <f t="shared" si="14"/>
        <v>0</v>
      </c>
      <c r="H53" s="190">
        <f t="shared" si="14"/>
        <v>320214</v>
      </c>
      <c r="I53" s="188">
        <f t="shared" si="14"/>
        <v>14643</v>
      </c>
      <c r="J53" s="190">
        <f t="shared" si="14"/>
        <v>4069</v>
      </c>
      <c r="K53" s="188">
        <f t="shared" si="14"/>
        <v>15364</v>
      </c>
      <c r="L53" s="190">
        <f t="shared" si="14"/>
        <v>4670</v>
      </c>
      <c r="M53" s="188">
        <f t="shared" si="14"/>
        <v>-721</v>
      </c>
      <c r="N53" s="191">
        <f t="shared" si="14"/>
        <v>-601</v>
      </c>
      <c r="Q53" s="193">
        <v>3</v>
      </c>
      <c r="R53" s="120" t="s">
        <v>469</v>
      </c>
      <c r="S53" s="180">
        <f t="shared" ref="S53:AD53" si="15">C53</f>
        <v>344493</v>
      </c>
      <c r="T53" s="180">
        <f t="shared" si="15"/>
        <v>168088</v>
      </c>
      <c r="U53" s="180">
        <f t="shared" si="15"/>
        <v>13971</v>
      </c>
      <c r="V53" s="180">
        <f t="shared" si="15"/>
        <v>526552</v>
      </c>
      <c r="W53" s="180">
        <f t="shared" si="15"/>
        <v>0</v>
      </c>
      <c r="X53" s="180">
        <f t="shared" si="15"/>
        <v>320214</v>
      </c>
      <c r="Y53" s="180">
        <f t="shared" si="15"/>
        <v>14643</v>
      </c>
      <c r="Z53" s="180">
        <f t="shared" si="15"/>
        <v>4069</v>
      </c>
      <c r="AA53" s="180">
        <f t="shared" si="15"/>
        <v>15364</v>
      </c>
      <c r="AB53" s="180">
        <f t="shared" si="15"/>
        <v>4670</v>
      </c>
      <c r="AC53" s="180">
        <f t="shared" si="15"/>
        <v>-721</v>
      </c>
      <c r="AD53" s="181">
        <f t="shared" si="15"/>
        <v>-601</v>
      </c>
    </row>
    <row r="54" spans="1:30" s="4" customFormat="1" ht="19" customHeight="1">
      <c r="A54" s="96" t="s">
        <v>85</v>
      </c>
      <c r="B54" s="15" t="s">
        <v>470</v>
      </c>
      <c r="C54" s="48">
        <v>221426</v>
      </c>
      <c r="D54" s="50">
        <v>104367</v>
      </c>
      <c r="E54" s="50">
        <v>12779</v>
      </c>
      <c r="F54" s="73">
        <f t="shared" ref="F54:F59" si="16">SUM(C54:E54)</f>
        <v>338572</v>
      </c>
      <c r="G54" s="50">
        <v>0</v>
      </c>
      <c r="H54" s="47">
        <v>177067</v>
      </c>
      <c r="I54" s="48">
        <v>9124</v>
      </c>
      <c r="J54" s="47">
        <v>2419</v>
      </c>
      <c r="K54" s="48">
        <v>10935</v>
      </c>
      <c r="L54" s="47">
        <v>4012</v>
      </c>
      <c r="M54" s="167">
        <f t="shared" ref="M54:N60" si="17">+I54-K54</f>
        <v>-1811</v>
      </c>
      <c r="N54" s="168">
        <f t="shared" si="17"/>
        <v>-1593</v>
      </c>
      <c r="Q54" s="96" t="s">
        <v>85</v>
      </c>
      <c r="R54" s="21" t="s">
        <v>470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144"/>
    </row>
    <row r="55" spans="1:30" s="4" customFormat="1" ht="19" customHeight="1">
      <c r="A55" s="96" t="s">
        <v>86</v>
      </c>
      <c r="B55" s="15" t="s">
        <v>471</v>
      </c>
      <c r="C55" s="48">
        <v>86996</v>
      </c>
      <c r="D55" s="50">
        <v>29405</v>
      </c>
      <c r="E55" s="50">
        <v>977</v>
      </c>
      <c r="F55" s="73">
        <f t="shared" si="16"/>
        <v>117378</v>
      </c>
      <c r="G55" s="50">
        <v>0</v>
      </c>
      <c r="H55" s="47">
        <v>72545</v>
      </c>
      <c r="I55" s="48">
        <v>4425</v>
      </c>
      <c r="J55" s="47">
        <v>1054</v>
      </c>
      <c r="K55" s="48">
        <v>4279</v>
      </c>
      <c r="L55" s="47">
        <v>510</v>
      </c>
      <c r="M55" s="167">
        <f t="shared" si="17"/>
        <v>146</v>
      </c>
      <c r="N55" s="168">
        <f t="shared" si="17"/>
        <v>544</v>
      </c>
      <c r="Q55" s="96" t="s">
        <v>86</v>
      </c>
      <c r="R55" s="21" t="s">
        <v>471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144"/>
    </row>
    <row r="56" spans="1:30" s="4" customFormat="1" ht="19" customHeight="1">
      <c r="A56" s="96" t="s">
        <v>87</v>
      </c>
      <c r="B56" s="15" t="s">
        <v>472</v>
      </c>
      <c r="C56" s="48">
        <v>7831</v>
      </c>
      <c r="D56" s="50">
        <v>7426</v>
      </c>
      <c r="E56" s="50">
        <v>46</v>
      </c>
      <c r="F56" s="73">
        <f t="shared" si="16"/>
        <v>15303</v>
      </c>
      <c r="G56" s="50">
        <v>0</v>
      </c>
      <c r="H56" s="47">
        <v>15303</v>
      </c>
      <c r="I56" s="48">
        <v>239</v>
      </c>
      <c r="J56" s="47">
        <v>164</v>
      </c>
      <c r="K56" s="48">
        <v>33</v>
      </c>
      <c r="L56" s="47">
        <v>33</v>
      </c>
      <c r="M56" s="167">
        <f t="shared" si="17"/>
        <v>206</v>
      </c>
      <c r="N56" s="168">
        <f t="shared" si="17"/>
        <v>131</v>
      </c>
      <c r="Q56" s="96" t="s">
        <v>87</v>
      </c>
      <c r="R56" s="21" t="s">
        <v>472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144"/>
    </row>
    <row r="57" spans="1:30" s="4" customFormat="1" ht="19" customHeight="1">
      <c r="A57" s="96" t="s">
        <v>88</v>
      </c>
      <c r="B57" s="15" t="s">
        <v>473</v>
      </c>
      <c r="C57" s="48">
        <v>7541</v>
      </c>
      <c r="D57" s="50">
        <v>8125</v>
      </c>
      <c r="E57" s="50">
        <v>26</v>
      </c>
      <c r="F57" s="73">
        <f t="shared" si="16"/>
        <v>15692</v>
      </c>
      <c r="G57" s="50">
        <v>0</v>
      </c>
      <c r="H57" s="47">
        <v>15692</v>
      </c>
      <c r="I57" s="48">
        <v>227</v>
      </c>
      <c r="J57" s="47">
        <v>146</v>
      </c>
      <c r="K57" s="48">
        <v>10</v>
      </c>
      <c r="L57" s="47">
        <v>10</v>
      </c>
      <c r="M57" s="167">
        <f t="shared" si="17"/>
        <v>217</v>
      </c>
      <c r="N57" s="168">
        <f t="shared" si="17"/>
        <v>136</v>
      </c>
      <c r="Q57" s="96" t="s">
        <v>88</v>
      </c>
      <c r="R57" s="21" t="s">
        <v>473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144"/>
    </row>
    <row r="58" spans="1:30" s="4" customFormat="1" ht="19" customHeight="1">
      <c r="A58" s="96" t="s">
        <v>89</v>
      </c>
      <c r="B58" s="15" t="s">
        <v>474</v>
      </c>
      <c r="C58" s="48">
        <v>6568</v>
      </c>
      <c r="D58" s="50">
        <v>4967</v>
      </c>
      <c r="E58" s="50">
        <v>33</v>
      </c>
      <c r="F58" s="73">
        <f t="shared" si="16"/>
        <v>11568</v>
      </c>
      <c r="G58" s="50">
        <v>0</v>
      </c>
      <c r="H58" s="47">
        <v>11568</v>
      </c>
      <c r="I58" s="48">
        <v>218</v>
      </c>
      <c r="J58" s="47">
        <v>85</v>
      </c>
      <c r="K58" s="48">
        <v>77</v>
      </c>
      <c r="L58" s="47">
        <v>77</v>
      </c>
      <c r="M58" s="167">
        <f t="shared" si="17"/>
        <v>141</v>
      </c>
      <c r="N58" s="168">
        <f t="shared" si="17"/>
        <v>8</v>
      </c>
      <c r="Q58" s="96" t="s">
        <v>89</v>
      </c>
      <c r="R58" s="21" t="s">
        <v>474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44"/>
    </row>
    <row r="59" spans="1:30" s="4" customFormat="1" ht="19" customHeight="1">
      <c r="A59" s="96" t="s">
        <v>90</v>
      </c>
      <c r="B59" s="15" t="s">
        <v>475</v>
      </c>
      <c r="C59" s="48">
        <v>8637</v>
      </c>
      <c r="D59" s="50">
        <v>7100</v>
      </c>
      <c r="E59" s="50">
        <v>42</v>
      </c>
      <c r="F59" s="73">
        <f t="shared" si="16"/>
        <v>15779</v>
      </c>
      <c r="G59" s="50">
        <v>0</v>
      </c>
      <c r="H59" s="47">
        <v>15779</v>
      </c>
      <c r="I59" s="48">
        <v>276</v>
      </c>
      <c r="J59" s="47">
        <v>119</v>
      </c>
      <c r="K59" s="48">
        <v>22</v>
      </c>
      <c r="L59" s="47">
        <v>21</v>
      </c>
      <c r="M59" s="167">
        <f t="shared" si="17"/>
        <v>254</v>
      </c>
      <c r="N59" s="168">
        <f t="shared" si="17"/>
        <v>98</v>
      </c>
      <c r="Q59" s="96" t="s">
        <v>90</v>
      </c>
      <c r="R59" s="21" t="s">
        <v>475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144"/>
    </row>
    <row r="60" spans="1:30" s="4" customFormat="1" ht="19" customHeight="1">
      <c r="A60" s="96" t="s">
        <v>91</v>
      </c>
      <c r="B60" s="15" t="s">
        <v>476</v>
      </c>
      <c r="C60" s="48">
        <v>5494</v>
      </c>
      <c r="D60" s="50">
        <v>6698</v>
      </c>
      <c r="E60" s="50">
        <v>68</v>
      </c>
      <c r="F60" s="73">
        <f>SUM(C60:E60)</f>
        <v>12260</v>
      </c>
      <c r="G60" s="50">
        <v>0</v>
      </c>
      <c r="H60" s="47">
        <v>12260</v>
      </c>
      <c r="I60" s="48">
        <v>134</v>
      </c>
      <c r="J60" s="47">
        <v>82</v>
      </c>
      <c r="K60" s="48">
        <v>8</v>
      </c>
      <c r="L60" s="47">
        <v>7</v>
      </c>
      <c r="M60" s="167">
        <f t="shared" si="17"/>
        <v>126</v>
      </c>
      <c r="N60" s="168">
        <f t="shared" si="17"/>
        <v>75</v>
      </c>
      <c r="Q60" s="96" t="s">
        <v>91</v>
      </c>
      <c r="R60" s="21" t="s">
        <v>476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144"/>
    </row>
    <row r="61" spans="1:30" s="9" customFormat="1" ht="19" customHeight="1">
      <c r="A61" s="192" t="s">
        <v>477</v>
      </c>
      <c r="B61" s="187" t="s">
        <v>92</v>
      </c>
      <c r="C61" s="188">
        <f t="shared" ref="C61:N61" si="18">SUM(C62:C65)</f>
        <v>377515</v>
      </c>
      <c r="D61" s="189">
        <f t="shared" si="18"/>
        <v>184423</v>
      </c>
      <c r="E61" s="189">
        <f t="shared" si="18"/>
        <v>26126</v>
      </c>
      <c r="F61" s="189">
        <f t="shared" si="18"/>
        <v>588064</v>
      </c>
      <c r="G61" s="189">
        <f t="shared" si="18"/>
        <v>3484</v>
      </c>
      <c r="H61" s="190">
        <f t="shared" si="18"/>
        <v>350752</v>
      </c>
      <c r="I61" s="188">
        <f t="shared" si="18"/>
        <v>10800</v>
      </c>
      <c r="J61" s="190">
        <f t="shared" si="18"/>
        <v>4396</v>
      </c>
      <c r="K61" s="188">
        <f t="shared" si="18"/>
        <v>11365</v>
      </c>
      <c r="L61" s="190">
        <f t="shared" si="18"/>
        <v>2757</v>
      </c>
      <c r="M61" s="188">
        <f t="shared" si="18"/>
        <v>-565</v>
      </c>
      <c r="N61" s="191">
        <f t="shared" si="18"/>
        <v>1639</v>
      </c>
      <c r="Q61" s="194" t="s">
        <v>477</v>
      </c>
      <c r="R61" s="120" t="s">
        <v>92</v>
      </c>
      <c r="S61" s="180">
        <f t="shared" ref="S61:AD61" si="19">C61</f>
        <v>377515</v>
      </c>
      <c r="T61" s="180">
        <f t="shared" si="19"/>
        <v>184423</v>
      </c>
      <c r="U61" s="180">
        <f t="shared" si="19"/>
        <v>26126</v>
      </c>
      <c r="V61" s="180">
        <f t="shared" si="19"/>
        <v>588064</v>
      </c>
      <c r="W61" s="180">
        <f t="shared" si="19"/>
        <v>3484</v>
      </c>
      <c r="X61" s="180">
        <f t="shared" si="19"/>
        <v>350752</v>
      </c>
      <c r="Y61" s="180">
        <f t="shared" si="19"/>
        <v>10800</v>
      </c>
      <c r="Z61" s="180">
        <f t="shared" si="19"/>
        <v>4396</v>
      </c>
      <c r="AA61" s="180">
        <f t="shared" si="19"/>
        <v>11365</v>
      </c>
      <c r="AB61" s="180">
        <f t="shared" si="19"/>
        <v>2757</v>
      </c>
      <c r="AC61" s="180">
        <f t="shared" si="19"/>
        <v>-565</v>
      </c>
      <c r="AD61" s="181">
        <f t="shared" si="19"/>
        <v>1639</v>
      </c>
    </row>
    <row r="62" spans="1:30" s="4" customFormat="1" ht="19" customHeight="1">
      <c r="A62" s="96" t="s">
        <v>93</v>
      </c>
      <c r="B62" s="15" t="s">
        <v>94</v>
      </c>
      <c r="C62" s="166">
        <v>178534</v>
      </c>
      <c r="D62" s="50">
        <v>81347</v>
      </c>
      <c r="E62" s="50">
        <v>16079</v>
      </c>
      <c r="F62" s="73">
        <f>SUM(C62:E62)</f>
        <v>275960</v>
      </c>
      <c r="G62" s="50">
        <v>3484</v>
      </c>
      <c r="H62" s="47">
        <v>140827</v>
      </c>
      <c r="I62" s="166">
        <v>5351</v>
      </c>
      <c r="J62" s="47">
        <v>2642</v>
      </c>
      <c r="K62" s="166">
        <v>4701</v>
      </c>
      <c r="L62" s="47">
        <v>905</v>
      </c>
      <c r="M62" s="167">
        <f t="shared" ref="M62:N65" si="20">I62-K62</f>
        <v>650</v>
      </c>
      <c r="N62" s="168">
        <f t="shared" si="20"/>
        <v>1737</v>
      </c>
      <c r="Q62" s="96" t="s">
        <v>93</v>
      </c>
      <c r="R62" s="21" t="s">
        <v>94</v>
      </c>
    </row>
    <row r="63" spans="1:30" s="4" customFormat="1" ht="19" customHeight="1">
      <c r="A63" s="96" t="s">
        <v>95</v>
      </c>
      <c r="B63" s="15" t="s">
        <v>96</v>
      </c>
      <c r="C63" s="166">
        <v>99746</v>
      </c>
      <c r="D63" s="50">
        <v>41356</v>
      </c>
      <c r="E63" s="50">
        <v>5235</v>
      </c>
      <c r="F63" s="73">
        <f t="shared" ref="F63:F65" si="21">SUM(C63:E63)</f>
        <v>146337</v>
      </c>
      <c r="G63" s="50">
        <v>0</v>
      </c>
      <c r="H63" s="47">
        <v>88356</v>
      </c>
      <c r="I63" s="166">
        <v>1902</v>
      </c>
      <c r="J63" s="47">
        <v>577</v>
      </c>
      <c r="K63" s="166">
        <v>1637</v>
      </c>
      <c r="L63" s="47">
        <v>481</v>
      </c>
      <c r="M63" s="167">
        <f t="shared" si="20"/>
        <v>265</v>
      </c>
      <c r="N63" s="168">
        <f t="shared" si="20"/>
        <v>96</v>
      </c>
      <c r="Q63" s="96" t="s">
        <v>95</v>
      </c>
      <c r="R63" s="21" t="s">
        <v>96</v>
      </c>
    </row>
    <row r="64" spans="1:30" s="4" customFormat="1" ht="19" customHeight="1">
      <c r="A64" s="96" t="s">
        <v>97</v>
      </c>
      <c r="B64" s="15" t="s">
        <v>98</v>
      </c>
      <c r="C64" s="166">
        <v>29467</v>
      </c>
      <c r="D64" s="50">
        <v>23272</v>
      </c>
      <c r="E64" s="50">
        <v>2339</v>
      </c>
      <c r="F64" s="73">
        <f t="shared" si="21"/>
        <v>55078</v>
      </c>
      <c r="G64" s="50">
        <v>0</v>
      </c>
      <c r="H64" s="47">
        <v>46025</v>
      </c>
      <c r="I64" s="166">
        <v>1269</v>
      </c>
      <c r="J64" s="47">
        <v>453</v>
      </c>
      <c r="K64" s="166">
        <v>1569</v>
      </c>
      <c r="L64" s="47">
        <v>535</v>
      </c>
      <c r="M64" s="167">
        <f t="shared" si="20"/>
        <v>-300</v>
      </c>
      <c r="N64" s="168">
        <f t="shared" si="20"/>
        <v>-82</v>
      </c>
      <c r="Q64" s="96" t="s">
        <v>97</v>
      </c>
      <c r="R64" s="21" t="s">
        <v>98</v>
      </c>
    </row>
    <row r="65" spans="1:30" s="4" customFormat="1" ht="19" customHeight="1">
      <c r="A65" s="96" t="s">
        <v>99</v>
      </c>
      <c r="B65" s="15" t="s">
        <v>100</v>
      </c>
      <c r="C65" s="166">
        <v>69768</v>
      </c>
      <c r="D65" s="50">
        <v>38448</v>
      </c>
      <c r="E65" s="50">
        <v>2473</v>
      </c>
      <c r="F65" s="73">
        <f t="shared" si="21"/>
        <v>110689</v>
      </c>
      <c r="G65" s="50">
        <v>0</v>
      </c>
      <c r="H65" s="47">
        <v>75544</v>
      </c>
      <c r="I65" s="166">
        <v>2278</v>
      </c>
      <c r="J65" s="47">
        <v>724</v>
      </c>
      <c r="K65" s="166">
        <v>3458</v>
      </c>
      <c r="L65" s="47">
        <v>836</v>
      </c>
      <c r="M65" s="167">
        <f t="shared" si="20"/>
        <v>-1180</v>
      </c>
      <c r="N65" s="168">
        <f t="shared" si="20"/>
        <v>-112</v>
      </c>
      <c r="Q65" s="96" t="s">
        <v>99</v>
      </c>
      <c r="R65" s="21" t="s">
        <v>100</v>
      </c>
    </row>
    <row r="66" spans="1:30" s="9" customFormat="1" ht="19" customHeight="1">
      <c r="A66" s="40" t="s">
        <v>478</v>
      </c>
      <c r="B66" s="41" t="s">
        <v>101</v>
      </c>
      <c r="C66" s="188">
        <f>SUM(C67:C70)</f>
        <v>165624</v>
      </c>
      <c r="D66" s="189">
        <f>SUM(D67:D70)</f>
        <v>78101</v>
      </c>
      <c r="E66" s="189">
        <f>SUM(E67:E70)</f>
        <v>7218</v>
      </c>
      <c r="F66" s="189">
        <f>SUM(F67:F70)</f>
        <v>250943</v>
      </c>
      <c r="G66" s="189">
        <f t="shared" ref="G66:J66" si="22">SUM(G67:G70)</f>
        <v>0</v>
      </c>
      <c r="H66" s="190">
        <f>SUM(H67:H70)</f>
        <v>222503</v>
      </c>
      <c r="I66" s="188">
        <f t="shared" si="22"/>
        <v>4491</v>
      </c>
      <c r="J66" s="190">
        <f t="shared" si="22"/>
        <v>1592</v>
      </c>
      <c r="K66" s="188">
        <f>SUM(K67:K70)</f>
        <v>1321</v>
      </c>
      <c r="L66" s="190">
        <f>SUM(L67:L70)</f>
        <v>688</v>
      </c>
      <c r="M66" s="188">
        <f>SUM(M67:M70)</f>
        <v>3170</v>
      </c>
      <c r="N66" s="191">
        <f>SUM(N67:N70)</f>
        <v>904</v>
      </c>
      <c r="Q66" s="23">
        <v>5</v>
      </c>
      <c r="R66" s="120" t="s">
        <v>101</v>
      </c>
      <c r="S66" s="180">
        <f t="shared" ref="S66:AD66" si="23">C66</f>
        <v>165624</v>
      </c>
      <c r="T66" s="180">
        <f t="shared" si="23"/>
        <v>78101</v>
      </c>
      <c r="U66" s="180">
        <f t="shared" si="23"/>
        <v>7218</v>
      </c>
      <c r="V66" s="180">
        <f t="shared" si="23"/>
        <v>250943</v>
      </c>
      <c r="W66" s="180">
        <f t="shared" si="23"/>
        <v>0</v>
      </c>
      <c r="X66" s="180">
        <f t="shared" si="23"/>
        <v>222503</v>
      </c>
      <c r="Y66" s="180">
        <f t="shared" si="23"/>
        <v>4491</v>
      </c>
      <c r="Z66" s="180">
        <f t="shared" si="23"/>
        <v>1592</v>
      </c>
      <c r="AA66" s="180">
        <f t="shared" si="23"/>
        <v>1321</v>
      </c>
      <c r="AB66" s="180">
        <f t="shared" si="23"/>
        <v>688</v>
      </c>
      <c r="AC66" s="180">
        <f t="shared" si="23"/>
        <v>3170</v>
      </c>
      <c r="AD66" s="181">
        <f t="shared" si="23"/>
        <v>904</v>
      </c>
    </row>
    <row r="67" spans="1:30" s="4" customFormat="1" ht="19" customHeight="1">
      <c r="A67" s="14" t="s">
        <v>102</v>
      </c>
      <c r="B67" s="95" t="s">
        <v>382</v>
      </c>
      <c r="C67" s="66">
        <v>44600</v>
      </c>
      <c r="D67" s="67">
        <v>12027</v>
      </c>
      <c r="E67" s="67">
        <v>3745</v>
      </c>
      <c r="F67" s="73">
        <f>SUM(C67:E67)</f>
        <v>60372</v>
      </c>
      <c r="G67" s="67">
        <v>0</v>
      </c>
      <c r="H67" s="65">
        <v>40378</v>
      </c>
      <c r="I67" s="66">
        <v>755</v>
      </c>
      <c r="J67" s="65">
        <v>252</v>
      </c>
      <c r="K67" s="66">
        <v>101</v>
      </c>
      <c r="L67" s="65">
        <v>5</v>
      </c>
      <c r="M67" s="195">
        <f>I67-K67</f>
        <v>654</v>
      </c>
      <c r="N67" s="151">
        <f>J67-L67</f>
        <v>247</v>
      </c>
      <c r="Q67" s="14" t="s">
        <v>102</v>
      </c>
      <c r="R67" s="95" t="s">
        <v>382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144"/>
    </row>
    <row r="68" spans="1:30" s="4" customFormat="1" ht="19" customHeight="1">
      <c r="A68" s="14" t="s">
        <v>103</v>
      </c>
      <c r="B68" s="95" t="s">
        <v>107</v>
      </c>
      <c r="C68" s="48">
        <v>81341</v>
      </c>
      <c r="D68" s="50">
        <v>38166</v>
      </c>
      <c r="E68" s="50">
        <v>1868</v>
      </c>
      <c r="F68" s="73">
        <f>SUM(C68:E68)</f>
        <v>121375</v>
      </c>
      <c r="G68" s="50">
        <v>0</v>
      </c>
      <c r="H68" s="47">
        <v>121375</v>
      </c>
      <c r="I68" s="48">
        <v>2230</v>
      </c>
      <c r="J68" s="47">
        <v>812</v>
      </c>
      <c r="K68" s="48">
        <v>625</v>
      </c>
      <c r="L68" s="47">
        <v>284</v>
      </c>
      <c r="M68" s="195">
        <f t="shared" ref="M68:N70" si="24">+I68-K68</f>
        <v>1605</v>
      </c>
      <c r="N68" s="151">
        <f t="shared" si="24"/>
        <v>528</v>
      </c>
      <c r="Q68" s="14" t="s">
        <v>103</v>
      </c>
      <c r="R68" s="95" t="s">
        <v>107</v>
      </c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144"/>
    </row>
    <row r="69" spans="1:30" s="4" customFormat="1" ht="19" customHeight="1">
      <c r="A69" s="106" t="s">
        <v>104</v>
      </c>
      <c r="B69" s="99" t="s">
        <v>383</v>
      </c>
      <c r="C69" s="48">
        <v>19217</v>
      </c>
      <c r="D69" s="50">
        <v>12468</v>
      </c>
      <c r="E69" s="50">
        <v>1321</v>
      </c>
      <c r="F69" s="73">
        <f>SUM(C69:E69)</f>
        <v>33006</v>
      </c>
      <c r="G69" s="50">
        <v>0</v>
      </c>
      <c r="H69" s="47">
        <v>24560</v>
      </c>
      <c r="I69" s="48">
        <v>366</v>
      </c>
      <c r="J69" s="47">
        <v>105</v>
      </c>
      <c r="K69" s="48">
        <v>524</v>
      </c>
      <c r="L69" s="47">
        <v>370</v>
      </c>
      <c r="M69" s="195">
        <f t="shared" si="24"/>
        <v>-158</v>
      </c>
      <c r="N69" s="151">
        <f t="shared" si="24"/>
        <v>-265</v>
      </c>
      <c r="Q69" s="25" t="s">
        <v>104</v>
      </c>
      <c r="R69" s="21" t="s">
        <v>383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44"/>
    </row>
    <row r="70" spans="1:30" s="4" customFormat="1" ht="19" customHeight="1">
      <c r="A70" s="14" t="s">
        <v>479</v>
      </c>
      <c r="B70" s="99" t="s">
        <v>384</v>
      </c>
      <c r="C70" s="48">
        <v>20466</v>
      </c>
      <c r="D70" s="50">
        <v>15440</v>
      </c>
      <c r="E70" s="50">
        <v>284</v>
      </c>
      <c r="F70" s="73">
        <f>SUM(C70:E70)</f>
        <v>36190</v>
      </c>
      <c r="G70" s="50">
        <v>0</v>
      </c>
      <c r="H70" s="47">
        <v>36190</v>
      </c>
      <c r="I70" s="48">
        <v>1140</v>
      </c>
      <c r="J70" s="47">
        <v>423</v>
      </c>
      <c r="K70" s="48">
        <v>71</v>
      </c>
      <c r="L70" s="47">
        <v>29</v>
      </c>
      <c r="M70" s="195">
        <f t="shared" si="24"/>
        <v>1069</v>
      </c>
      <c r="N70" s="151">
        <f t="shared" si="24"/>
        <v>394</v>
      </c>
      <c r="Q70" s="14" t="s">
        <v>479</v>
      </c>
      <c r="R70" s="21" t="s">
        <v>384</v>
      </c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44"/>
    </row>
    <row r="71" spans="1:30" s="9" customFormat="1" ht="19" customHeight="1">
      <c r="A71" s="40" t="s">
        <v>480</v>
      </c>
      <c r="B71" s="41" t="s">
        <v>105</v>
      </c>
      <c r="C71" s="188">
        <f t="shared" ref="C71:H71" si="25">SUM(C72:C74)</f>
        <v>494040</v>
      </c>
      <c r="D71" s="189">
        <f t="shared" si="25"/>
        <v>208962</v>
      </c>
      <c r="E71" s="189">
        <f t="shared" si="25"/>
        <v>22024</v>
      </c>
      <c r="F71" s="189">
        <f t="shared" si="25"/>
        <v>725026</v>
      </c>
      <c r="G71" s="189">
        <f t="shared" si="25"/>
        <v>0</v>
      </c>
      <c r="H71" s="190">
        <f t="shared" si="25"/>
        <v>392246</v>
      </c>
      <c r="I71" s="188">
        <f>SUM(I72:I74)</f>
        <v>11085</v>
      </c>
      <c r="J71" s="190">
        <f>SUM(J72:J74)</f>
        <v>3437</v>
      </c>
      <c r="K71" s="188">
        <f>SUM(K72:K74)</f>
        <v>8112</v>
      </c>
      <c r="L71" s="190">
        <f>SUM(L72:L74)</f>
        <v>2285</v>
      </c>
      <c r="M71" s="91">
        <f>I71-K71</f>
        <v>2973</v>
      </c>
      <c r="N71" s="196">
        <f>J71-L71</f>
        <v>1152</v>
      </c>
      <c r="Q71" s="197" t="s">
        <v>480</v>
      </c>
      <c r="R71" s="120" t="s">
        <v>105</v>
      </c>
      <c r="S71" s="180">
        <f t="shared" ref="S71:AD71" si="26">C71</f>
        <v>494040</v>
      </c>
      <c r="T71" s="180">
        <f t="shared" si="26"/>
        <v>208962</v>
      </c>
      <c r="U71" s="180">
        <f t="shared" si="26"/>
        <v>22024</v>
      </c>
      <c r="V71" s="180">
        <f t="shared" si="26"/>
        <v>725026</v>
      </c>
      <c r="W71" s="180">
        <f t="shared" si="26"/>
        <v>0</v>
      </c>
      <c r="X71" s="180">
        <f t="shared" si="26"/>
        <v>392246</v>
      </c>
      <c r="Y71" s="180">
        <f t="shared" si="26"/>
        <v>11085</v>
      </c>
      <c r="Z71" s="180">
        <f t="shared" si="26"/>
        <v>3437</v>
      </c>
      <c r="AA71" s="180">
        <f t="shared" si="26"/>
        <v>8112</v>
      </c>
      <c r="AB71" s="180">
        <f t="shared" si="26"/>
        <v>2285</v>
      </c>
      <c r="AC71" s="180">
        <f t="shared" si="26"/>
        <v>2973</v>
      </c>
      <c r="AD71" s="181">
        <f t="shared" si="26"/>
        <v>1152</v>
      </c>
    </row>
    <row r="72" spans="1:30" s="4" customFormat="1" ht="19" customHeight="1">
      <c r="A72" s="106" t="s">
        <v>106</v>
      </c>
      <c r="B72" s="99" t="s">
        <v>107</v>
      </c>
      <c r="C72" s="166">
        <v>297133</v>
      </c>
      <c r="D72" s="50">
        <v>147975</v>
      </c>
      <c r="E72" s="50">
        <v>13321</v>
      </c>
      <c r="F72" s="73">
        <f>SUM(C72:E72)</f>
        <v>458429</v>
      </c>
      <c r="G72" s="50">
        <v>0</v>
      </c>
      <c r="H72" s="47">
        <v>186278</v>
      </c>
      <c r="I72" s="139">
        <v>11085</v>
      </c>
      <c r="J72" s="52">
        <v>3437</v>
      </c>
      <c r="K72" s="139">
        <v>5370</v>
      </c>
      <c r="L72" s="52">
        <v>1894</v>
      </c>
      <c r="M72" s="198" t="s">
        <v>19</v>
      </c>
      <c r="N72" s="199" t="s">
        <v>19</v>
      </c>
      <c r="Q72" s="25" t="s">
        <v>106</v>
      </c>
      <c r="R72" s="21" t="s">
        <v>107</v>
      </c>
    </row>
    <row r="73" spans="1:30" s="4" customFormat="1" ht="19" customHeight="1">
      <c r="A73" s="106" t="s">
        <v>108</v>
      </c>
      <c r="B73" s="99" t="s">
        <v>109</v>
      </c>
      <c r="C73" s="166">
        <v>90264</v>
      </c>
      <c r="D73" s="50">
        <v>34283</v>
      </c>
      <c r="E73" s="50">
        <v>2050</v>
      </c>
      <c r="F73" s="73">
        <f>SUM(C73:E73)</f>
        <v>126597</v>
      </c>
      <c r="G73" s="50">
        <v>0</v>
      </c>
      <c r="H73" s="47">
        <v>91091</v>
      </c>
      <c r="I73" s="139" t="s">
        <v>19</v>
      </c>
      <c r="J73" s="52" t="s">
        <v>19</v>
      </c>
      <c r="K73" s="139">
        <v>1568</v>
      </c>
      <c r="L73" s="52">
        <v>318</v>
      </c>
      <c r="M73" s="198" t="s">
        <v>19</v>
      </c>
      <c r="N73" s="199" t="s">
        <v>19</v>
      </c>
      <c r="Q73" s="25" t="s">
        <v>108</v>
      </c>
      <c r="R73" s="21" t="s">
        <v>109</v>
      </c>
    </row>
    <row r="74" spans="1:30" s="16" customFormat="1" ht="19" customHeight="1">
      <c r="A74" s="107" t="s">
        <v>110</v>
      </c>
      <c r="B74" s="99" t="s">
        <v>111</v>
      </c>
      <c r="C74" s="200">
        <v>106643</v>
      </c>
      <c r="D74" s="63">
        <v>26704</v>
      </c>
      <c r="E74" s="63">
        <v>6653</v>
      </c>
      <c r="F74" s="73">
        <f>SUM(C74:E74)</f>
        <v>140000</v>
      </c>
      <c r="G74" s="63">
        <v>0</v>
      </c>
      <c r="H74" s="64">
        <v>114877</v>
      </c>
      <c r="I74" s="139" t="s">
        <v>19</v>
      </c>
      <c r="J74" s="52" t="s">
        <v>19</v>
      </c>
      <c r="K74" s="139">
        <v>1174</v>
      </c>
      <c r="L74" s="52">
        <v>73</v>
      </c>
      <c r="M74" s="164" t="s">
        <v>19</v>
      </c>
      <c r="N74" s="165" t="s">
        <v>19</v>
      </c>
      <c r="Q74" s="111" t="s">
        <v>110</v>
      </c>
      <c r="R74" s="21" t="s">
        <v>111</v>
      </c>
    </row>
    <row r="75" spans="1:30" s="9" customFormat="1" ht="19" customHeight="1">
      <c r="A75" s="40" t="s">
        <v>481</v>
      </c>
      <c r="B75" s="41" t="s">
        <v>112</v>
      </c>
      <c r="C75" s="91">
        <f t="shared" ref="C75:N75" si="27">SUM(C76:C79)</f>
        <v>386572</v>
      </c>
      <c r="D75" s="90">
        <f t="shared" si="27"/>
        <v>172543</v>
      </c>
      <c r="E75" s="90">
        <f t="shared" si="27"/>
        <v>22337</v>
      </c>
      <c r="F75" s="90">
        <f t="shared" si="27"/>
        <v>581452</v>
      </c>
      <c r="G75" s="90">
        <f t="shared" si="27"/>
        <v>0</v>
      </c>
      <c r="H75" s="201">
        <f t="shared" si="27"/>
        <v>375318</v>
      </c>
      <c r="I75" s="91">
        <f t="shared" si="27"/>
        <v>7641</v>
      </c>
      <c r="J75" s="201">
        <f t="shared" si="27"/>
        <v>2261</v>
      </c>
      <c r="K75" s="91">
        <f t="shared" si="27"/>
        <v>10004</v>
      </c>
      <c r="L75" s="201">
        <f t="shared" si="27"/>
        <v>1457</v>
      </c>
      <c r="M75" s="91">
        <f t="shared" si="27"/>
        <v>-2363</v>
      </c>
      <c r="N75" s="196">
        <f t="shared" si="27"/>
        <v>804</v>
      </c>
      <c r="Q75" s="197">
        <v>7</v>
      </c>
      <c r="R75" s="120" t="s">
        <v>112</v>
      </c>
      <c r="S75" s="180">
        <f t="shared" ref="S75:AD75" si="28">C75</f>
        <v>386572</v>
      </c>
      <c r="T75" s="180">
        <f t="shared" si="28"/>
        <v>172543</v>
      </c>
      <c r="U75" s="180">
        <f t="shared" si="28"/>
        <v>22337</v>
      </c>
      <c r="V75" s="180">
        <f t="shared" si="28"/>
        <v>581452</v>
      </c>
      <c r="W75" s="180">
        <f t="shared" si="28"/>
        <v>0</v>
      </c>
      <c r="X75" s="180">
        <f t="shared" si="28"/>
        <v>375318</v>
      </c>
      <c r="Y75" s="180">
        <f t="shared" si="28"/>
        <v>7641</v>
      </c>
      <c r="Z75" s="180">
        <f t="shared" si="28"/>
        <v>2261</v>
      </c>
      <c r="AA75" s="180">
        <f t="shared" si="28"/>
        <v>10004</v>
      </c>
      <c r="AB75" s="180">
        <f t="shared" si="28"/>
        <v>1457</v>
      </c>
      <c r="AC75" s="180">
        <f t="shared" si="28"/>
        <v>-2363</v>
      </c>
      <c r="AD75" s="181">
        <f t="shared" si="28"/>
        <v>804</v>
      </c>
    </row>
    <row r="76" spans="1:30" s="4" customFormat="1" ht="19" customHeight="1">
      <c r="A76" s="106" t="s">
        <v>113</v>
      </c>
      <c r="B76" s="99" t="s">
        <v>416</v>
      </c>
      <c r="C76" s="48">
        <v>166508</v>
      </c>
      <c r="D76" s="50">
        <v>75143</v>
      </c>
      <c r="E76" s="50">
        <v>12530</v>
      </c>
      <c r="F76" s="73">
        <f>SUM(C76:E76)</f>
        <v>254181</v>
      </c>
      <c r="G76" s="50">
        <v>0</v>
      </c>
      <c r="H76" s="47">
        <v>140106</v>
      </c>
      <c r="I76" s="48">
        <v>2615</v>
      </c>
      <c r="J76" s="47">
        <v>793</v>
      </c>
      <c r="K76" s="48">
        <v>5542</v>
      </c>
      <c r="L76" s="47">
        <v>314</v>
      </c>
      <c r="M76" s="167">
        <f t="shared" ref="M76:N79" si="29">+I76-K76</f>
        <v>-2927</v>
      </c>
      <c r="N76" s="168">
        <f t="shared" si="29"/>
        <v>479</v>
      </c>
      <c r="Q76" s="25" t="s">
        <v>113</v>
      </c>
      <c r="R76" s="21" t="s">
        <v>416</v>
      </c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144"/>
    </row>
    <row r="77" spans="1:30" s="4" customFormat="1" ht="19" customHeight="1">
      <c r="A77" s="106" t="s">
        <v>114</v>
      </c>
      <c r="B77" s="99" t="s">
        <v>415</v>
      </c>
      <c r="C77" s="48">
        <v>84598</v>
      </c>
      <c r="D77" s="50">
        <v>34830</v>
      </c>
      <c r="E77" s="50">
        <v>2935</v>
      </c>
      <c r="F77" s="73">
        <f>SUM(C77:E77)</f>
        <v>122363</v>
      </c>
      <c r="G77" s="50">
        <v>0</v>
      </c>
      <c r="H77" s="47">
        <v>105981</v>
      </c>
      <c r="I77" s="48">
        <v>1819</v>
      </c>
      <c r="J77" s="47">
        <v>510</v>
      </c>
      <c r="K77" s="48">
        <v>1002</v>
      </c>
      <c r="L77" s="47">
        <v>163</v>
      </c>
      <c r="M77" s="167">
        <f t="shared" si="29"/>
        <v>817</v>
      </c>
      <c r="N77" s="168">
        <f t="shared" si="29"/>
        <v>347</v>
      </c>
      <c r="Q77" s="25" t="s">
        <v>114</v>
      </c>
      <c r="R77" s="21" t="s">
        <v>415</v>
      </c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144"/>
    </row>
    <row r="78" spans="1:30" s="4" customFormat="1" ht="19" customHeight="1">
      <c r="A78" s="106" t="s">
        <v>115</v>
      </c>
      <c r="B78" s="99" t="s">
        <v>414</v>
      </c>
      <c r="C78" s="48">
        <v>51665</v>
      </c>
      <c r="D78" s="50">
        <v>28092</v>
      </c>
      <c r="E78" s="50">
        <v>4343</v>
      </c>
      <c r="F78" s="73">
        <f>SUM(C78:E78)</f>
        <v>84100</v>
      </c>
      <c r="G78" s="50">
        <v>0</v>
      </c>
      <c r="H78" s="47">
        <v>59165</v>
      </c>
      <c r="I78" s="48">
        <v>1269</v>
      </c>
      <c r="J78" s="47">
        <v>333</v>
      </c>
      <c r="K78" s="48">
        <v>2239</v>
      </c>
      <c r="L78" s="47">
        <v>796</v>
      </c>
      <c r="M78" s="167">
        <f t="shared" si="29"/>
        <v>-970</v>
      </c>
      <c r="N78" s="168">
        <f t="shared" si="29"/>
        <v>-463</v>
      </c>
      <c r="Q78" s="25" t="s">
        <v>115</v>
      </c>
      <c r="R78" s="21" t="s">
        <v>414</v>
      </c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144"/>
    </row>
    <row r="79" spans="1:30" s="16" customFormat="1" ht="19" customHeight="1">
      <c r="A79" s="107" t="s">
        <v>116</v>
      </c>
      <c r="B79" s="99" t="s">
        <v>413</v>
      </c>
      <c r="C79" s="62">
        <v>83801</v>
      </c>
      <c r="D79" s="63">
        <v>34478</v>
      </c>
      <c r="E79" s="63">
        <v>2529</v>
      </c>
      <c r="F79" s="73">
        <f>SUM(C79:E79)</f>
        <v>120808</v>
      </c>
      <c r="G79" s="63">
        <v>0</v>
      </c>
      <c r="H79" s="64">
        <v>70066</v>
      </c>
      <c r="I79" s="62">
        <v>1938</v>
      </c>
      <c r="J79" s="64">
        <v>625</v>
      </c>
      <c r="K79" s="62">
        <v>1221</v>
      </c>
      <c r="L79" s="64">
        <v>184</v>
      </c>
      <c r="M79" s="202">
        <f t="shared" si="29"/>
        <v>717</v>
      </c>
      <c r="N79" s="203">
        <f t="shared" si="29"/>
        <v>441</v>
      </c>
      <c r="Q79" s="111" t="s">
        <v>116</v>
      </c>
      <c r="R79" s="21" t="s">
        <v>413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144"/>
    </row>
    <row r="80" spans="1:30" s="9" customFormat="1" ht="19" customHeight="1">
      <c r="A80" s="40" t="s">
        <v>482</v>
      </c>
      <c r="B80" s="41" t="s">
        <v>117</v>
      </c>
      <c r="C80" s="91">
        <f t="shared" ref="C80:N80" si="30">SUM(C81:C89)</f>
        <v>998852</v>
      </c>
      <c r="D80" s="90">
        <f t="shared" si="30"/>
        <v>310564</v>
      </c>
      <c r="E80" s="90">
        <f t="shared" si="30"/>
        <v>43434</v>
      </c>
      <c r="F80" s="90">
        <f>SUM(F81:F89)</f>
        <v>1352850</v>
      </c>
      <c r="G80" s="90">
        <f t="shared" si="30"/>
        <v>5633</v>
      </c>
      <c r="H80" s="201">
        <f t="shared" si="30"/>
        <v>854715</v>
      </c>
      <c r="I80" s="91">
        <f t="shared" si="30"/>
        <v>37894</v>
      </c>
      <c r="J80" s="201">
        <f t="shared" si="30"/>
        <v>7124</v>
      </c>
      <c r="K80" s="91">
        <f t="shared" si="30"/>
        <v>35077</v>
      </c>
      <c r="L80" s="201">
        <f t="shared" si="30"/>
        <v>4355</v>
      </c>
      <c r="M80" s="91">
        <f t="shared" si="30"/>
        <v>2817</v>
      </c>
      <c r="N80" s="196">
        <f t="shared" si="30"/>
        <v>2769</v>
      </c>
      <c r="Q80" s="197">
        <v>8</v>
      </c>
      <c r="R80" s="120" t="s">
        <v>117</v>
      </c>
      <c r="S80" s="180">
        <f t="shared" ref="S80:AD80" si="31">C80</f>
        <v>998852</v>
      </c>
      <c r="T80" s="180">
        <f t="shared" si="31"/>
        <v>310564</v>
      </c>
      <c r="U80" s="180">
        <f t="shared" si="31"/>
        <v>43434</v>
      </c>
      <c r="V80" s="180">
        <f t="shared" si="31"/>
        <v>1352850</v>
      </c>
      <c r="W80" s="180">
        <f t="shared" si="31"/>
        <v>5633</v>
      </c>
      <c r="X80" s="180">
        <f t="shared" si="31"/>
        <v>854715</v>
      </c>
      <c r="Y80" s="180">
        <f t="shared" si="31"/>
        <v>37894</v>
      </c>
      <c r="Z80" s="180">
        <f t="shared" si="31"/>
        <v>7124</v>
      </c>
      <c r="AA80" s="180">
        <f t="shared" si="31"/>
        <v>35077</v>
      </c>
      <c r="AB80" s="180">
        <f t="shared" si="31"/>
        <v>4355</v>
      </c>
      <c r="AC80" s="180">
        <f t="shared" si="31"/>
        <v>2817</v>
      </c>
      <c r="AD80" s="181">
        <f t="shared" si="31"/>
        <v>2769</v>
      </c>
    </row>
    <row r="81" spans="1:30" s="4" customFormat="1" ht="19" customHeight="1">
      <c r="A81" s="106" t="s">
        <v>118</v>
      </c>
      <c r="B81" s="99" t="s">
        <v>107</v>
      </c>
      <c r="C81" s="166">
        <v>487167</v>
      </c>
      <c r="D81" s="50">
        <v>64752</v>
      </c>
      <c r="E81" s="50">
        <v>19541</v>
      </c>
      <c r="F81" s="73">
        <f>SUM(C81:E81)</f>
        <v>571460</v>
      </c>
      <c r="G81" s="50">
        <v>5633</v>
      </c>
      <c r="H81" s="47">
        <v>269917</v>
      </c>
      <c r="I81" s="166">
        <v>15193</v>
      </c>
      <c r="J81" s="47">
        <v>2081</v>
      </c>
      <c r="K81" s="166">
        <v>13803</v>
      </c>
      <c r="L81" s="47">
        <v>2504</v>
      </c>
      <c r="M81" s="167">
        <f t="shared" ref="M81:M89" si="32">+I81-K81</f>
        <v>1390</v>
      </c>
      <c r="N81" s="168">
        <f t="shared" ref="N81:N89" si="33">+J81-L81</f>
        <v>-423</v>
      </c>
      <c r="Q81" s="25" t="s">
        <v>118</v>
      </c>
      <c r="R81" s="21" t="s">
        <v>107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144"/>
    </row>
    <row r="82" spans="1:30" s="4" customFormat="1" ht="19" customHeight="1">
      <c r="A82" s="106" t="s">
        <v>119</v>
      </c>
      <c r="B82" s="99" t="s">
        <v>120</v>
      </c>
      <c r="C82" s="166">
        <v>109040</v>
      </c>
      <c r="D82" s="50">
        <v>37780</v>
      </c>
      <c r="E82" s="50">
        <v>3342</v>
      </c>
      <c r="F82" s="73">
        <f t="shared" ref="F82:F89" si="34">SUM(C82:E82)</f>
        <v>150162</v>
      </c>
      <c r="G82" s="50">
        <v>0</v>
      </c>
      <c r="H82" s="47">
        <v>124228</v>
      </c>
      <c r="I82" s="166">
        <v>4243</v>
      </c>
      <c r="J82" s="47">
        <v>927</v>
      </c>
      <c r="K82" s="166">
        <v>332</v>
      </c>
      <c r="L82" s="47">
        <v>32</v>
      </c>
      <c r="M82" s="167">
        <f t="shared" si="32"/>
        <v>3911</v>
      </c>
      <c r="N82" s="168">
        <f t="shared" si="33"/>
        <v>895</v>
      </c>
      <c r="Q82" s="25" t="s">
        <v>119</v>
      </c>
      <c r="R82" s="21" t="s">
        <v>120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144"/>
    </row>
    <row r="83" spans="1:30" s="4" customFormat="1" ht="19" customHeight="1">
      <c r="A83" s="106" t="s">
        <v>121</v>
      </c>
      <c r="B83" s="99" t="s">
        <v>122</v>
      </c>
      <c r="C83" s="166">
        <v>81018</v>
      </c>
      <c r="D83" s="50">
        <v>37579</v>
      </c>
      <c r="E83" s="50">
        <v>3519</v>
      </c>
      <c r="F83" s="73">
        <f t="shared" si="34"/>
        <v>122116</v>
      </c>
      <c r="G83" s="50">
        <v>0</v>
      </c>
      <c r="H83" s="47">
        <v>111523</v>
      </c>
      <c r="I83" s="166">
        <v>3426</v>
      </c>
      <c r="J83" s="47">
        <v>958</v>
      </c>
      <c r="K83" s="166">
        <v>3632</v>
      </c>
      <c r="L83" s="47">
        <v>442</v>
      </c>
      <c r="M83" s="167">
        <f t="shared" si="32"/>
        <v>-206</v>
      </c>
      <c r="N83" s="168">
        <f t="shared" si="33"/>
        <v>516</v>
      </c>
      <c r="Q83" s="25" t="s">
        <v>121</v>
      </c>
      <c r="R83" s="21" t="s">
        <v>122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144"/>
    </row>
    <row r="84" spans="1:30" s="4" customFormat="1" ht="19" customHeight="1">
      <c r="A84" s="106" t="s">
        <v>123</v>
      </c>
      <c r="B84" s="99" t="s">
        <v>124</v>
      </c>
      <c r="C84" s="166">
        <v>102018</v>
      </c>
      <c r="D84" s="50">
        <v>58042</v>
      </c>
      <c r="E84" s="50">
        <v>3067</v>
      </c>
      <c r="F84" s="73">
        <f t="shared" si="34"/>
        <v>163127</v>
      </c>
      <c r="G84" s="50">
        <v>0</v>
      </c>
      <c r="H84" s="47">
        <v>107177</v>
      </c>
      <c r="I84" s="166">
        <v>3933</v>
      </c>
      <c r="J84" s="47">
        <v>968</v>
      </c>
      <c r="K84" s="166">
        <v>9165</v>
      </c>
      <c r="L84" s="47">
        <v>538</v>
      </c>
      <c r="M84" s="167">
        <f t="shared" si="32"/>
        <v>-5232</v>
      </c>
      <c r="N84" s="168">
        <f t="shared" si="33"/>
        <v>430</v>
      </c>
      <c r="Q84" s="25" t="s">
        <v>123</v>
      </c>
      <c r="R84" s="21" t="s">
        <v>124</v>
      </c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144"/>
    </row>
    <row r="85" spans="1:30" s="4" customFormat="1" ht="19" customHeight="1">
      <c r="A85" s="106" t="s">
        <v>125</v>
      </c>
      <c r="B85" s="99" t="s">
        <v>126</v>
      </c>
      <c r="C85" s="166">
        <v>116972</v>
      </c>
      <c r="D85" s="50">
        <v>47147</v>
      </c>
      <c r="E85" s="50">
        <v>4831</v>
      </c>
      <c r="F85" s="73">
        <f t="shared" si="34"/>
        <v>168950</v>
      </c>
      <c r="G85" s="50">
        <v>0</v>
      </c>
      <c r="H85" s="47">
        <v>129250</v>
      </c>
      <c r="I85" s="166">
        <v>4820</v>
      </c>
      <c r="J85" s="47">
        <v>812</v>
      </c>
      <c r="K85" s="166">
        <v>3296</v>
      </c>
      <c r="L85" s="47">
        <v>92</v>
      </c>
      <c r="M85" s="167">
        <f t="shared" si="32"/>
        <v>1524</v>
      </c>
      <c r="N85" s="168">
        <f t="shared" si="33"/>
        <v>720</v>
      </c>
      <c r="Q85" s="25" t="s">
        <v>125</v>
      </c>
      <c r="R85" s="21" t="s">
        <v>126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144"/>
    </row>
    <row r="86" spans="1:30" s="4" customFormat="1" ht="19" customHeight="1">
      <c r="A86" s="106" t="s">
        <v>127</v>
      </c>
      <c r="B86" s="99" t="s">
        <v>404</v>
      </c>
      <c r="C86" s="166">
        <v>85557</v>
      </c>
      <c r="D86" s="50">
        <v>44458</v>
      </c>
      <c r="E86" s="50">
        <v>9120</v>
      </c>
      <c r="F86" s="73">
        <f t="shared" si="34"/>
        <v>139135</v>
      </c>
      <c r="G86" s="50">
        <v>0</v>
      </c>
      <c r="H86" s="47">
        <v>77929</v>
      </c>
      <c r="I86" s="166">
        <v>4899</v>
      </c>
      <c r="J86" s="47">
        <v>908</v>
      </c>
      <c r="K86" s="166">
        <v>3594</v>
      </c>
      <c r="L86" s="47">
        <v>230</v>
      </c>
      <c r="M86" s="167">
        <f t="shared" si="32"/>
        <v>1305</v>
      </c>
      <c r="N86" s="168">
        <f t="shared" si="33"/>
        <v>678</v>
      </c>
      <c r="Q86" s="25" t="s">
        <v>127</v>
      </c>
      <c r="R86" s="21" t="s">
        <v>404</v>
      </c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144"/>
    </row>
    <row r="87" spans="1:30" s="4" customFormat="1" ht="19" customHeight="1">
      <c r="A87" s="106" t="s">
        <v>128</v>
      </c>
      <c r="B87" s="99" t="s">
        <v>129</v>
      </c>
      <c r="C87" s="166">
        <v>6441</v>
      </c>
      <c r="D87" s="50">
        <v>6531</v>
      </c>
      <c r="E87" s="50">
        <v>5</v>
      </c>
      <c r="F87" s="73">
        <f t="shared" si="34"/>
        <v>12977</v>
      </c>
      <c r="G87" s="50">
        <v>0</v>
      </c>
      <c r="H87" s="47">
        <v>9846</v>
      </c>
      <c r="I87" s="166">
        <v>454</v>
      </c>
      <c r="J87" s="47">
        <v>134</v>
      </c>
      <c r="K87" s="166">
        <v>168</v>
      </c>
      <c r="L87" s="47">
        <v>4</v>
      </c>
      <c r="M87" s="167">
        <f t="shared" si="32"/>
        <v>286</v>
      </c>
      <c r="N87" s="168">
        <f t="shared" si="33"/>
        <v>130</v>
      </c>
      <c r="Q87" s="25" t="s">
        <v>128</v>
      </c>
      <c r="R87" s="21" t="s">
        <v>129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144"/>
    </row>
    <row r="88" spans="1:30" s="16" customFormat="1" ht="19" customHeight="1">
      <c r="A88" s="106" t="s">
        <v>130</v>
      </c>
      <c r="B88" s="99" t="s">
        <v>131</v>
      </c>
      <c r="C88" s="200">
        <v>2243</v>
      </c>
      <c r="D88" s="63">
        <v>4850</v>
      </c>
      <c r="E88" s="63">
        <v>1</v>
      </c>
      <c r="F88" s="73">
        <f t="shared" si="34"/>
        <v>7094</v>
      </c>
      <c r="G88" s="63">
        <v>0</v>
      </c>
      <c r="H88" s="64">
        <v>7016</v>
      </c>
      <c r="I88" s="200">
        <v>382</v>
      </c>
      <c r="J88" s="64">
        <v>156</v>
      </c>
      <c r="K88" s="200">
        <v>767</v>
      </c>
      <c r="L88" s="64">
        <v>451</v>
      </c>
      <c r="M88" s="202">
        <f t="shared" si="32"/>
        <v>-385</v>
      </c>
      <c r="N88" s="203">
        <f t="shared" si="33"/>
        <v>-295</v>
      </c>
      <c r="Q88" s="25" t="s">
        <v>130</v>
      </c>
      <c r="R88" s="21" t="s">
        <v>131</v>
      </c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144"/>
    </row>
    <row r="89" spans="1:30" s="16" customFormat="1" ht="19" customHeight="1">
      <c r="A89" s="106" t="s">
        <v>132</v>
      </c>
      <c r="B89" s="99" t="s">
        <v>133</v>
      </c>
      <c r="C89" s="200">
        <v>8396</v>
      </c>
      <c r="D89" s="63">
        <v>9425</v>
      </c>
      <c r="E89" s="63">
        <v>8</v>
      </c>
      <c r="F89" s="73">
        <f t="shared" si="34"/>
        <v>17829</v>
      </c>
      <c r="G89" s="63">
        <v>0</v>
      </c>
      <c r="H89" s="64">
        <v>17829</v>
      </c>
      <c r="I89" s="200">
        <v>544</v>
      </c>
      <c r="J89" s="64">
        <v>180</v>
      </c>
      <c r="K89" s="200">
        <v>320</v>
      </c>
      <c r="L89" s="64">
        <v>62</v>
      </c>
      <c r="M89" s="202">
        <f t="shared" si="32"/>
        <v>224</v>
      </c>
      <c r="N89" s="203">
        <f t="shared" si="33"/>
        <v>118</v>
      </c>
      <c r="Q89" s="25" t="s">
        <v>132</v>
      </c>
      <c r="R89" s="21" t="s">
        <v>133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144"/>
    </row>
    <row r="90" spans="1:30" s="16" customFormat="1" ht="19" customHeight="1">
      <c r="A90" s="40" t="s">
        <v>483</v>
      </c>
      <c r="B90" s="41" t="s">
        <v>484</v>
      </c>
      <c r="C90" s="91">
        <f t="shared" ref="C90:N90" si="35">SUM(C91:C94)</f>
        <v>574620</v>
      </c>
      <c r="D90" s="90">
        <f t="shared" si="35"/>
        <v>232240</v>
      </c>
      <c r="E90" s="90">
        <f t="shared" si="35"/>
        <v>30178</v>
      </c>
      <c r="F90" s="90">
        <f t="shared" si="35"/>
        <v>837038</v>
      </c>
      <c r="G90" s="90">
        <f t="shared" si="35"/>
        <v>0</v>
      </c>
      <c r="H90" s="201">
        <f t="shared" si="35"/>
        <v>455532</v>
      </c>
      <c r="I90" s="91">
        <f t="shared" si="35"/>
        <v>9975</v>
      </c>
      <c r="J90" s="201">
        <f t="shared" si="35"/>
        <v>3135</v>
      </c>
      <c r="K90" s="91">
        <f t="shared" si="35"/>
        <v>7728</v>
      </c>
      <c r="L90" s="201">
        <f t="shared" si="35"/>
        <v>898</v>
      </c>
      <c r="M90" s="91">
        <f t="shared" si="35"/>
        <v>2247</v>
      </c>
      <c r="N90" s="196">
        <f t="shared" si="35"/>
        <v>2237</v>
      </c>
      <c r="Q90" s="23">
        <v>9</v>
      </c>
      <c r="R90" s="120" t="s">
        <v>484</v>
      </c>
      <c r="S90" s="180">
        <f t="shared" ref="S90:AD90" si="36">C90</f>
        <v>574620</v>
      </c>
      <c r="T90" s="180">
        <f t="shared" si="36"/>
        <v>232240</v>
      </c>
      <c r="U90" s="180">
        <f t="shared" si="36"/>
        <v>30178</v>
      </c>
      <c r="V90" s="180">
        <f t="shared" si="36"/>
        <v>837038</v>
      </c>
      <c r="W90" s="180">
        <f t="shared" si="36"/>
        <v>0</v>
      </c>
      <c r="X90" s="180">
        <f t="shared" si="36"/>
        <v>455532</v>
      </c>
      <c r="Y90" s="180">
        <f t="shared" si="36"/>
        <v>9975</v>
      </c>
      <c r="Z90" s="180">
        <f t="shared" si="36"/>
        <v>3135</v>
      </c>
      <c r="AA90" s="180">
        <f t="shared" si="36"/>
        <v>7728</v>
      </c>
      <c r="AB90" s="180">
        <f t="shared" si="36"/>
        <v>898</v>
      </c>
      <c r="AC90" s="180">
        <f t="shared" si="36"/>
        <v>2247</v>
      </c>
      <c r="AD90" s="181">
        <f t="shared" si="36"/>
        <v>2237</v>
      </c>
    </row>
    <row r="91" spans="1:30" s="9" customFormat="1" ht="19" customHeight="1">
      <c r="A91" s="106" t="s">
        <v>134</v>
      </c>
      <c r="B91" s="99" t="s">
        <v>485</v>
      </c>
      <c r="C91" s="166">
        <v>325695</v>
      </c>
      <c r="D91" s="50">
        <v>128788</v>
      </c>
      <c r="E91" s="46">
        <v>30178</v>
      </c>
      <c r="F91" s="73">
        <f>SUM(C91:E91)</f>
        <v>484661</v>
      </c>
      <c r="G91" s="46">
        <v>0</v>
      </c>
      <c r="H91" s="47">
        <v>168643</v>
      </c>
      <c r="I91" s="166">
        <v>3971</v>
      </c>
      <c r="J91" s="49">
        <v>1225</v>
      </c>
      <c r="K91" s="166">
        <v>2667</v>
      </c>
      <c r="L91" s="49">
        <v>81</v>
      </c>
      <c r="M91" s="167">
        <f>+I91-K91</f>
        <v>1304</v>
      </c>
      <c r="N91" s="168">
        <f>+J91-L91</f>
        <v>1144</v>
      </c>
      <c r="Q91" s="25" t="s">
        <v>134</v>
      </c>
      <c r="R91" s="21" t="s">
        <v>485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144"/>
    </row>
    <row r="92" spans="1:30" s="4" customFormat="1" ht="19" customHeight="1">
      <c r="A92" s="106" t="s">
        <v>135</v>
      </c>
      <c r="B92" s="99" t="s">
        <v>486</v>
      </c>
      <c r="C92" s="166">
        <v>129823</v>
      </c>
      <c r="D92" s="50">
        <v>47719</v>
      </c>
      <c r="E92" s="46">
        <v>0</v>
      </c>
      <c r="F92" s="73">
        <f>SUM(C92:E92)</f>
        <v>177542</v>
      </c>
      <c r="G92" s="46">
        <v>0</v>
      </c>
      <c r="H92" s="47">
        <v>130969</v>
      </c>
      <c r="I92" s="166">
        <v>2382</v>
      </c>
      <c r="J92" s="49">
        <v>839</v>
      </c>
      <c r="K92" s="166">
        <v>638</v>
      </c>
      <c r="L92" s="49">
        <v>217</v>
      </c>
      <c r="M92" s="167">
        <f>+I92-K92</f>
        <v>1744</v>
      </c>
      <c r="N92" s="168">
        <f t="shared" ref="N92:N94" si="37">+J92-L92</f>
        <v>622</v>
      </c>
      <c r="Q92" s="25" t="s">
        <v>135</v>
      </c>
      <c r="R92" s="21" t="s">
        <v>486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144"/>
    </row>
    <row r="93" spans="1:30" s="4" customFormat="1" ht="19" customHeight="1">
      <c r="A93" s="106" t="s">
        <v>136</v>
      </c>
      <c r="B93" s="99" t="s">
        <v>487</v>
      </c>
      <c r="C93" s="166">
        <v>38641</v>
      </c>
      <c r="D93" s="50">
        <v>25486</v>
      </c>
      <c r="E93" s="46">
        <v>0</v>
      </c>
      <c r="F93" s="73">
        <f>SUM(C93:E93)</f>
        <v>64127</v>
      </c>
      <c r="G93" s="46">
        <v>0</v>
      </c>
      <c r="H93" s="47">
        <v>62835</v>
      </c>
      <c r="I93" s="166">
        <v>2033</v>
      </c>
      <c r="J93" s="49">
        <v>749</v>
      </c>
      <c r="K93" s="166">
        <v>1660</v>
      </c>
      <c r="L93" s="49">
        <v>439</v>
      </c>
      <c r="M93" s="167">
        <f>+I93-K93</f>
        <v>373</v>
      </c>
      <c r="N93" s="168">
        <f t="shared" si="37"/>
        <v>310</v>
      </c>
      <c r="Q93" s="25" t="s">
        <v>136</v>
      </c>
      <c r="R93" s="21" t="s">
        <v>487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144"/>
    </row>
    <row r="94" spans="1:30" s="4" customFormat="1" ht="19" customHeight="1">
      <c r="A94" s="106" t="s">
        <v>137</v>
      </c>
      <c r="B94" s="99" t="s">
        <v>488</v>
      </c>
      <c r="C94" s="166">
        <v>80461</v>
      </c>
      <c r="D94" s="50">
        <v>30247</v>
      </c>
      <c r="E94" s="53">
        <v>0</v>
      </c>
      <c r="F94" s="73">
        <f>SUM(C94:E94)</f>
        <v>110708</v>
      </c>
      <c r="G94" s="46">
        <v>0</v>
      </c>
      <c r="H94" s="47">
        <v>93085</v>
      </c>
      <c r="I94" s="166">
        <v>1589</v>
      </c>
      <c r="J94" s="49">
        <v>322</v>
      </c>
      <c r="K94" s="166">
        <v>2763</v>
      </c>
      <c r="L94" s="49">
        <v>161</v>
      </c>
      <c r="M94" s="167">
        <f>+I94-K94</f>
        <v>-1174</v>
      </c>
      <c r="N94" s="168">
        <f t="shared" si="37"/>
        <v>161</v>
      </c>
      <c r="Q94" s="25" t="s">
        <v>137</v>
      </c>
      <c r="R94" s="21" t="s">
        <v>488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144"/>
    </row>
    <row r="95" spans="1:30" s="16" customFormat="1" ht="19" customHeight="1">
      <c r="A95" s="105" t="s">
        <v>138</v>
      </c>
      <c r="B95" s="41" t="s">
        <v>139</v>
      </c>
      <c r="C95" s="91">
        <f t="shared" ref="C95:N95" si="38">SUM(C96:C97)</f>
        <v>110120</v>
      </c>
      <c r="D95" s="90">
        <f t="shared" si="38"/>
        <v>66331</v>
      </c>
      <c r="E95" s="90">
        <f t="shared" si="38"/>
        <v>5950</v>
      </c>
      <c r="F95" s="90">
        <f t="shared" si="38"/>
        <v>182401</v>
      </c>
      <c r="G95" s="90">
        <f t="shared" si="38"/>
        <v>0</v>
      </c>
      <c r="H95" s="201">
        <f t="shared" si="38"/>
        <v>108093</v>
      </c>
      <c r="I95" s="91">
        <f t="shared" si="38"/>
        <v>7370</v>
      </c>
      <c r="J95" s="201">
        <f t="shared" si="38"/>
        <v>2415</v>
      </c>
      <c r="K95" s="91">
        <f t="shared" si="38"/>
        <v>6105</v>
      </c>
      <c r="L95" s="201">
        <f t="shared" si="38"/>
        <v>1806</v>
      </c>
      <c r="M95" s="91">
        <f t="shared" si="38"/>
        <v>1265</v>
      </c>
      <c r="N95" s="196">
        <f t="shared" si="38"/>
        <v>609</v>
      </c>
      <c r="O95" s="9"/>
      <c r="Q95" s="23" t="s">
        <v>138</v>
      </c>
      <c r="R95" s="120" t="s">
        <v>139</v>
      </c>
      <c r="S95" s="180">
        <f t="shared" ref="S95:AD95" si="39">C95</f>
        <v>110120</v>
      </c>
      <c r="T95" s="180">
        <f t="shared" si="39"/>
        <v>66331</v>
      </c>
      <c r="U95" s="180">
        <f t="shared" si="39"/>
        <v>5950</v>
      </c>
      <c r="V95" s="180">
        <f t="shared" si="39"/>
        <v>182401</v>
      </c>
      <c r="W95" s="180">
        <f t="shared" si="39"/>
        <v>0</v>
      </c>
      <c r="X95" s="180">
        <f t="shared" si="39"/>
        <v>108093</v>
      </c>
      <c r="Y95" s="180">
        <f t="shared" si="39"/>
        <v>7370</v>
      </c>
      <c r="Z95" s="180">
        <f t="shared" si="39"/>
        <v>2415</v>
      </c>
      <c r="AA95" s="180">
        <f t="shared" si="39"/>
        <v>6105</v>
      </c>
      <c r="AB95" s="180">
        <f t="shared" si="39"/>
        <v>1806</v>
      </c>
      <c r="AC95" s="180">
        <f t="shared" si="39"/>
        <v>1265</v>
      </c>
      <c r="AD95" s="181">
        <f t="shared" si="39"/>
        <v>609</v>
      </c>
    </row>
    <row r="96" spans="1:30" s="9" customFormat="1" ht="19" customHeight="1">
      <c r="A96" s="107" t="s">
        <v>140</v>
      </c>
      <c r="B96" s="99" t="s">
        <v>141</v>
      </c>
      <c r="C96" s="166">
        <v>108034</v>
      </c>
      <c r="D96" s="50">
        <v>34512</v>
      </c>
      <c r="E96" s="53">
        <v>5878</v>
      </c>
      <c r="F96" s="73">
        <f>SUM(C96:E96)</f>
        <v>148424</v>
      </c>
      <c r="G96" s="50">
        <v>0</v>
      </c>
      <c r="H96" s="47">
        <v>90187</v>
      </c>
      <c r="I96" s="166">
        <v>5560</v>
      </c>
      <c r="J96" s="47">
        <v>753</v>
      </c>
      <c r="K96" s="166">
        <v>4927</v>
      </c>
      <c r="L96" s="47">
        <v>869</v>
      </c>
      <c r="M96" s="167">
        <f>+I96-K96</f>
        <v>633</v>
      </c>
      <c r="N96" s="168">
        <f>+J96-L96</f>
        <v>-116</v>
      </c>
      <c r="Q96" s="111" t="s">
        <v>140</v>
      </c>
      <c r="R96" s="21" t="s">
        <v>141</v>
      </c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144"/>
    </row>
    <row r="97" spans="1:30" s="9" customFormat="1" ht="19" customHeight="1">
      <c r="A97" s="107" t="s">
        <v>142</v>
      </c>
      <c r="B97" s="99" t="s">
        <v>143</v>
      </c>
      <c r="C97" s="166">
        <v>2086</v>
      </c>
      <c r="D97" s="50">
        <v>31819</v>
      </c>
      <c r="E97" s="53">
        <v>72</v>
      </c>
      <c r="F97" s="73">
        <f>SUM(C97:E97)</f>
        <v>33977</v>
      </c>
      <c r="G97" s="50">
        <v>0</v>
      </c>
      <c r="H97" s="47">
        <v>17906</v>
      </c>
      <c r="I97" s="166">
        <v>1810</v>
      </c>
      <c r="J97" s="47">
        <v>1662</v>
      </c>
      <c r="K97" s="166">
        <v>1178</v>
      </c>
      <c r="L97" s="47">
        <v>937</v>
      </c>
      <c r="M97" s="167">
        <f t="shared" ref="M97:N97" si="40">+I97-K97</f>
        <v>632</v>
      </c>
      <c r="N97" s="168">
        <f t="shared" si="40"/>
        <v>725</v>
      </c>
      <c r="Q97" s="111" t="s">
        <v>142</v>
      </c>
      <c r="R97" s="21" t="s">
        <v>143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144"/>
    </row>
    <row r="98" spans="1:30" s="9" customFormat="1" ht="19" customHeight="1">
      <c r="A98" s="108" t="s">
        <v>144</v>
      </c>
      <c r="B98" s="109" t="s">
        <v>145</v>
      </c>
      <c r="C98" s="55">
        <v>202099</v>
      </c>
      <c r="D98" s="56">
        <v>92331</v>
      </c>
      <c r="E98" s="57">
        <v>18790</v>
      </c>
      <c r="F98" s="90">
        <f>SUM(C98:E98)</f>
        <v>313220</v>
      </c>
      <c r="G98" s="56">
        <v>18623</v>
      </c>
      <c r="H98" s="44">
        <v>210667</v>
      </c>
      <c r="I98" s="55">
        <v>4179</v>
      </c>
      <c r="J98" s="44">
        <v>2150</v>
      </c>
      <c r="K98" s="55">
        <v>3207</v>
      </c>
      <c r="L98" s="44">
        <v>983</v>
      </c>
      <c r="M98" s="91">
        <f t="shared" ref="M98:N98" si="41">+I98-K98</f>
        <v>972</v>
      </c>
      <c r="N98" s="196">
        <f t="shared" si="41"/>
        <v>1167</v>
      </c>
      <c r="Q98" s="23" t="s">
        <v>144</v>
      </c>
      <c r="R98" s="120" t="s">
        <v>145</v>
      </c>
      <c r="S98" s="180">
        <f t="shared" ref="S98:AD99" si="42">C98</f>
        <v>202099</v>
      </c>
      <c r="T98" s="180">
        <f t="shared" si="42"/>
        <v>92331</v>
      </c>
      <c r="U98" s="180">
        <f t="shared" si="42"/>
        <v>18790</v>
      </c>
      <c r="V98" s="180">
        <f t="shared" si="42"/>
        <v>313220</v>
      </c>
      <c r="W98" s="180">
        <f t="shared" si="42"/>
        <v>18623</v>
      </c>
      <c r="X98" s="180">
        <f t="shared" si="42"/>
        <v>210667</v>
      </c>
      <c r="Y98" s="180">
        <f t="shared" si="42"/>
        <v>4179</v>
      </c>
      <c r="Z98" s="180">
        <f t="shared" si="42"/>
        <v>2150</v>
      </c>
      <c r="AA98" s="180">
        <f t="shared" si="42"/>
        <v>3207</v>
      </c>
      <c r="AB98" s="180">
        <f t="shared" si="42"/>
        <v>983</v>
      </c>
      <c r="AC98" s="180">
        <f t="shared" si="42"/>
        <v>972</v>
      </c>
      <c r="AD98" s="181">
        <f t="shared" si="42"/>
        <v>1167</v>
      </c>
    </row>
    <row r="99" spans="1:30" s="9" customFormat="1" ht="19" customHeight="1">
      <c r="A99" s="40" t="s">
        <v>489</v>
      </c>
      <c r="B99" s="109" t="s">
        <v>146</v>
      </c>
      <c r="C99" s="91">
        <f t="shared" ref="C99:N99" si="43">SUM(C100:C107)</f>
        <v>308464</v>
      </c>
      <c r="D99" s="90">
        <f t="shared" si="43"/>
        <v>154388</v>
      </c>
      <c r="E99" s="90">
        <f t="shared" si="43"/>
        <v>16256</v>
      </c>
      <c r="F99" s="90">
        <f t="shared" si="43"/>
        <v>479108</v>
      </c>
      <c r="G99" s="90">
        <f t="shared" si="43"/>
        <v>745</v>
      </c>
      <c r="H99" s="201">
        <f t="shared" si="43"/>
        <v>333569</v>
      </c>
      <c r="I99" s="91">
        <f t="shared" si="43"/>
        <v>29725</v>
      </c>
      <c r="J99" s="201">
        <f t="shared" si="43"/>
        <v>9520</v>
      </c>
      <c r="K99" s="91">
        <f t="shared" si="43"/>
        <v>30176</v>
      </c>
      <c r="L99" s="201">
        <f t="shared" si="43"/>
        <v>8030</v>
      </c>
      <c r="M99" s="91">
        <f t="shared" si="43"/>
        <v>-451</v>
      </c>
      <c r="N99" s="196">
        <f t="shared" si="43"/>
        <v>1490</v>
      </c>
      <c r="Q99" s="23">
        <v>12</v>
      </c>
      <c r="R99" s="120" t="s">
        <v>146</v>
      </c>
      <c r="S99" s="180">
        <f t="shared" si="42"/>
        <v>308464</v>
      </c>
      <c r="T99" s="180">
        <f t="shared" si="42"/>
        <v>154388</v>
      </c>
      <c r="U99" s="180">
        <f t="shared" si="42"/>
        <v>16256</v>
      </c>
      <c r="V99" s="180">
        <f t="shared" si="42"/>
        <v>479108</v>
      </c>
      <c r="W99" s="180">
        <f t="shared" si="42"/>
        <v>745</v>
      </c>
      <c r="X99" s="180">
        <f t="shared" si="42"/>
        <v>333569</v>
      </c>
      <c r="Y99" s="180">
        <f t="shared" si="42"/>
        <v>29725</v>
      </c>
      <c r="Z99" s="180">
        <f t="shared" si="42"/>
        <v>9520</v>
      </c>
      <c r="AA99" s="180">
        <f t="shared" si="42"/>
        <v>30176</v>
      </c>
      <c r="AB99" s="180">
        <f t="shared" si="42"/>
        <v>8030</v>
      </c>
      <c r="AC99" s="180">
        <f t="shared" si="42"/>
        <v>-451</v>
      </c>
      <c r="AD99" s="181">
        <f t="shared" si="42"/>
        <v>1490</v>
      </c>
    </row>
    <row r="100" spans="1:30" s="9" customFormat="1" ht="19" customHeight="1">
      <c r="A100" s="106" t="s">
        <v>147</v>
      </c>
      <c r="B100" s="110" t="s">
        <v>107</v>
      </c>
      <c r="C100" s="139">
        <v>95405</v>
      </c>
      <c r="D100" s="53">
        <v>49543</v>
      </c>
      <c r="E100" s="53">
        <v>6338</v>
      </c>
      <c r="F100" s="73">
        <f>SUM(C100:E100)</f>
        <v>151286</v>
      </c>
      <c r="G100" s="53">
        <v>0</v>
      </c>
      <c r="H100" s="52">
        <v>94033</v>
      </c>
      <c r="I100" s="139">
        <v>6180</v>
      </c>
      <c r="J100" s="52">
        <v>2045</v>
      </c>
      <c r="K100" s="139">
        <v>14763</v>
      </c>
      <c r="L100" s="52">
        <v>3439</v>
      </c>
      <c r="M100" s="164">
        <f>+I100-K100</f>
        <v>-8583</v>
      </c>
      <c r="N100" s="165">
        <f>+J100-L100</f>
        <v>-1394</v>
      </c>
      <c r="O100" s="4"/>
      <c r="Q100" s="25" t="s">
        <v>147</v>
      </c>
      <c r="R100" s="21" t="s">
        <v>107</v>
      </c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144"/>
    </row>
    <row r="101" spans="1:30" s="4" customFormat="1" ht="19" customHeight="1">
      <c r="A101" s="106" t="s">
        <v>148</v>
      </c>
      <c r="B101" s="97" t="s">
        <v>149</v>
      </c>
      <c r="C101" s="139">
        <v>68251</v>
      </c>
      <c r="D101" s="53">
        <v>29868</v>
      </c>
      <c r="E101" s="53">
        <v>5010</v>
      </c>
      <c r="F101" s="73">
        <f t="shared" ref="F101:F107" si="44">SUM(C101:E101)</f>
        <v>103129</v>
      </c>
      <c r="G101" s="53">
        <v>0</v>
      </c>
      <c r="H101" s="52">
        <v>81502</v>
      </c>
      <c r="I101" s="139">
        <v>3504</v>
      </c>
      <c r="J101" s="52">
        <v>1510</v>
      </c>
      <c r="K101" s="139">
        <v>3387</v>
      </c>
      <c r="L101" s="52">
        <v>934</v>
      </c>
      <c r="M101" s="164">
        <f t="shared" ref="M101:M107" si="45">+I101-K101</f>
        <v>117</v>
      </c>
      <c r="N101" s="165">
        <f t="shared" ref="N101:N107" si="46">+J101-L101</f>
        <v>576</v>
      </c>
      <c r="Q101" s="25" t="s">
        <v>148</v>
      </c>
      <c r="R101" s="21" t="s">
        <v>149</v>
      </c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144"/>
    </row>
    <row r="102" spans="1:30" s="4" customFormat="1" ht="19" customHeight="1">
      <c r="A102" s="106" t="s">
        <v>150</v>
      </c>
      <c r="B102" s="97" t="s">
        <v>151</v>
      </c>
      <c r="C102" s="139">
        <v>39159</v>
      </c>
      <c r="D102" s="53">
        <v>20299</v>
      </c>
      <c r="E102" s="53">
        <v>2584</v>
      </c>
      <c r="F102" s="73">
        <f t="shared" si="44"/>
        <v>62042</v>
      </c>
      <c r="G102" s="53">
        <v>0</v>
      </c>
      <c r="H102" s="52">
        <v>48367</v>
      </c>
      <c r="I102" s="139">
        <v>4644</v>
      </c>
      <c r="J102" s="52">
        <v>1016</v>
      </c>
      <c r="K102" s="139">
        <v>2741</v>
      </c>
      <c r="L102" s="52">
        <v>787</v>
      </c>
      <c r="M102" s="164">
        <f t="shared" si="45"/>
        <v>1903</v>
      </c>
      <c r="N102" s="165">
        <f t="shared" si="46"/>
        <v>229</v>
      </c>
      <c r="Q102" s="25" t="s">
        <v>150</v>
      </c>
      <c r="R102" s="21" t="s">
        <v>151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144"/>
    </row>
    <row r="103" spans="1:30" s="4" customFormat="1" ht="19" customHeight="1">
      <c r="A103" s="106" t="s">
        <v>152</v>
      </c>
      <c r="B103" s="97" t="s">
        <v>153</v>
      </c>
      <c r="C103" s="139">
        <v>86281</v>
      </c>
      <c r="D103" s="53">
        <v>44238</v>
      </c>
      <c r="E103" s="53">
        <v>1590</v>
      </c>
      <c r="F103" s="73">
        <f t="shared" si="44"/>
        <v>132109</v>
      </c>
      <c r="G103" s="53">
        <v>745</v>
      </c>
      <c r="H103" s="52">
        <v>79125</v>
      </c>
      <c r="I103" s="139">
        <v>4923</v>
      </c>
      <c r="J103" s="52">
        <v>1571</v>
      </c>
      <c r="K103" s="139">
        <v>7068</v>
      </c>
      <c r="L103" s="52">
        <v>1868</v>
      </c>
      <c r="M103" s="164">
        <f t="shared" si="45"/>
        <v>-2145</v>
      </c>
      <c r="N103" s="165">
        <f t="shared" si="46"/>
        <v>-297</v>
      </c>
      <c r="Q103" s="25" t="s">
        <v>152</v>
      </c>
      <c r="R103" s="21" t="s">
        <v>153</v>
      </c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144"/>
    </row>
    <row r="104" spans="1:30" s="4" customFormat="1" ht="19" customHeight="1">
      <c r="A104" s="106" t="s">
        <v>154</v>
      </c>
      <c r="B104" s="97" t="s">
        <v>420</v>
      </c>
      <c r="C104" s="139">
        <v>5181</v>
      </c>
      <c r="D104" s="53">
        <v>952</v>
      </c>
      <c r="E104" s="53">
        <v>448</v>
      </c>
      <c r="F104" s="73">
        <f t="shared" si="44"/>
        <v>6581</v>
      </c>
      <c r="G104" s="53">
        <v>0</v>
      </c>
      <c r="H104" s="52">
        <v>6581</v>
      </c>
      <c r="I104" s="139">
        <v>848</v>
      </c>
      <c r="J104" s="52">
        <v>59</v>
      </c>
      <c r="K104" s="139">
        <v>494</v>
      </c>
      <c r="L104" s="52">
        <v>0</v>
      </c>
      <c r="M104" s="164">
        <f t="shared" si="45"/>
        <v>354</v>
      </c>
      <c r="N104" s="165">
        <f t="shared" si="46"/>
        <v>59</v>
      </c>
      <c r="Q104" s="25" t="s">
        <v>154</v>
      </c>
      <c r="R104" s="21" t="s">
        <v>155</v>
      </c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44"/>
    </row>
    <row r="105" spans="1:30" s="4" customFormat="1" ht="19" customHeight="1">
      <c r="A105" s="106" t="s">
        <v>156</v>
      </c>
      <c r="B105" s="97" t="s">
        <v>421</v>
      </c>
      <c r="C105" s="139">
        <v>5746</v>
      </c>
      <c r="D105" s="53">
        <v>3107</v>
      </c>
      <c r="E105" s="53">
        <v>105</v>
      </c>
      <c r="F105" s="73">
        <f t="shared" si="44"/>
        <v>8958</v>
      </c>
      <c r="G105" s="53">
        <v>0</v>
      </c>
      <c r="H105" s="52">
        <v>8958</v>
      </c>
      <c r="I105" s="139">
        <v>2168</v>
      </c>
      <c r="J105" s="52">
        <v>1142</v>
      </c>
      <c r="K105" s="139">
        <v>1692</v>
      </c>
      <c r="L105" s="52">
        <v>980</v>
      </c>
      <c r="M105" s="164">
        <f t="shared" si="45"/>
        <v>476</v>
      </c>
      <c r="N105" s="165">
        <f t="shared" si="46"/>
        <v>162</v>
      </c>
      <c r="Q105" s="25" t="s">
        <v>156</v>
      </c>
      <c r="R105" s="21" t="s">
        <v>157</v>
      </c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144"/>
    </row>
    <row r="106" spans="1:30" s="4" customFormat="1" ht="19" customHeight="1">
      <c r="A106" s="106" t="s">
        <v>158</v>
      </c>
      <c r="B106" s="97" t="s">
        <v>422</v>
      </c>
      <c r="C106" s="139">
        <v>3174</v>
      </c>
      <c r="D106" s="53">
        <v>4220</v>
      </c>
      <c r="E106" s="53">
        <v>177</v>
      </c>
      <c r="F106" s="73">
        <f t="shared" si="44"/>
        <v>7571</v>
      </c>
      <c r="G106" s="53">
        <v>0</v>
      </c>
      <c r="H106" s="52">
        <v>7571</v>
      </c>
      <c r="I106" s="139">
        <v>17</v>
      </c>
      <c r="J106" s="52">
        <v>15</v>
      </c>
      <c r="K106" s="139">
        <v>22</v>
      </c>
      <c r="L106" s="52">
        <v>21</v>
      </c>
      <c r="M106" s="164">
        <f t="shared" si="45"/>
        <v>-5</v>
      </c>
      <c r="N106" s="165">
        <f t="shared" si="46"/>
        <v>-6</v>
      </c>
      <c r="Q106" s="204"/>
      <c r="R106" s="97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144"/>
    </row>
    <row r="107" spans="1:30" s="4" customFormat="1" ht="19" customHeight="1">
      <c r="A107" s="106" t="s">
        <v>532</v>
      </c>
      <c r="B107" s="97" t="s">
        <v>533</v>
      </c>
      <c r="C107" s="139">
        <v>5267</v>
      </c>
      <c r="D107" s="53">
        <v>2161</v>
      </c>
      <c r="E107" s="53">
        <v>4</v>
      </c>
      <c r="F107" s="73">
        <f t="shared" si="44"/>
        <v>7432</v>
      </c>
      <c r="G107" s="53">
        <v>0</v>
      </c>
      <c r="H107" s="52">
        <v>7432</v>
      </c>
      <c r="I107" s="139">
        <v>7441</v>
      </c>
      <c r="J107" s="52">
        <v>2162</v>
      </c>
      <c r="K107" s="139">
        <v>9</v>
      </c>
      <c r="L107" s="52">
        <v>1</v>
      </c>
      <c r="M107" s="164">
        <f t="shared" si="45"/>
        <v>7432</v>
      </c>
      <c r="N107" s="165">
        <f t="shared" si="46"/>
        <v>2161</v>
      </c>
      <c r="O107" s="16"/>
      <c r="Q107" s="25" t="s">
        <v>158</v>
      </c>
      <c r="R107" s="21" t="s">
        <v>159</v>
      </c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144"/>
    </row>
    <row r="108" spans="1:30" s="16" customFormat="1" ht="19" customHeight="1">
      <c r="A108" s="105" t="s">
        <v>160</v>
      </c>
      <c r="B108" s="41" t="s">
        <v>490</v>
      </c>
      <c r="C108" s="91">
        <f t="shared" ref="C108:N108" si="47">SUM(C109:C113)</f>
        <v>275527</v>
      </c>
      <c r="D108" s="90">
        <f t="shared" si="47"/>
        <v>144925</v>
      </c>
      <c r="E108" s="90">
        <f t="shared" si="47"/>
        <v>25169</v>
      </c>
      <c r="F108" s="90">
        <f t="shared" si="47"/>
        <v>445621</v>
      </c>
      <c r="G108" s="90">
        <f t="shared" si="47"/>
        <v>17264</v>
      </c>
      <c r="H108" s="201">
        <f t="shared" si="47"/>
        <v>279000</v>
      </c>
      <c r="I108" s="91">
        <f t="shared" si="47"/>
        <v>15206</v>
      </c>
      <c r="J108" s="201">
        <f t="shared" si="47"/>
        <v>4952</v>
      </c>
      <c r="K108" s="91">
        <f t="shared" si="47"/>
        <v>15725</v>
      </c>
      <c r="L108" s="201">
        <f t="shared" si="47"/>
        <v>4429</v>
      </c>
      <c r="M108" s="91">
        <f t="shared" si="47"/>
        <v>-519</v>
      </c>
      <c r="N108" s="196">
        <f t="shared" si="47"/>
        <v>523</v>
      </c>
      <c r="O108" s="9"/>
      <c r="Q108" s="23" t="s">
        <v>160</v>
      </c>
      <c r="R108" s="120" t="s">
        <v>490</v>
      </c>
      <c r="S108" s="180">
        <f t="shared" ref="S108:AD108" si="48">C108</f>
        <v>275527</v>
      </c>
      <c r="T108" s="180">
        <f t="shared" si="48"/>
        <v>144925</v>
      </c>
      <c r="U108" s="180">
        <f t="shared" si="48"/>
        <v>25169</v>
      </c>
      <c r="V108" s="180">
        <f t="shared" si="48"/>
        <v>445621</v>
      </c>
      <c r="W108" s="180">
        <f t="shared" si="48"/>
        <v>17264</v>
      </c>
      <c r="X108" s="180">
        <f t="shared" si="48"/>
        <v>279000</v>
      </c>
      <c r="Y108" s="180">
        <f t="shared" si="48"/>
        <v>15206</v>
      </c>
      <c r="Z108" s="180">
        <f t="shared" si="48"/>
        <v>4952</v>
      </c>
      <c r="AA108" s="180">
        <f t="shared" si="48"/>
        <v>15725</v>
      </c>
      <c r="AB108" s="180">
        <f t="shared" si="48"/>
        <v>4429</v>
      </c>
      <c r="AC108" s="180">
        <f t="shared" si="48"/>
        <v>-519</v>
      </c>
      <c r="AD108" s="181">
        <f t="shared" si="48"/>
        <v>523</v>
      </c>
    </row>
    <row r="109" spans="1:30" s="9" customFormat="1" ht="19" customHeight="1">
      <c r="A109" s="106" t="s">
        <v>161</v>
      </c>
      <c r="B109" s="99" t="s">
        <v>491</v>
      </c>
      <c r="C109" s="48">
        <v>131846</v>
      </c>
      <c r="D109" s="50">
        <v>62561</v>
      </c>
      <c r="E109" s="46">
        <v>20341</v>
      </c>
      <c r="F109" s="73">
        <f>SUM(C109:E109)</f>
        <v>214748</v>
      </c>
      <c r="G109" s="46">
        <v>17264</v>
      </c>
      <c r="H109" s="47">
        <v>112000</v>
      </c>
      <c r="I109" s="48">
        <v>6580</v>
      </c>
      <c r="J109" s="49">
        <v>2175</v>
      </c>
      <c r="K109" s="48">
        <v>7452</v>
      </c>
      <c r="L109" s="49">
        <v>2251</v>
      </c>
      <c r="M109" s="167">
        <f>+I109-K109</f>
        <v>-872</v>
      </c>
      <c r="N109" s="168">
        <f t="shared" ref="M109:N113" si="49">+J109-L109</f>
        <v>-76</v>
      </c>
      <c r="O109" s="4"/>
      <c r="Q109" s="25" t="s">
        <v>161</v>
      </c>
      <c r="R109" s="21" t="s">
        <v>491</v>
      </c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144"/>
    </row>
    <row r="110" spans="1:30" s="4" customFormat="1" ht="19" customHeight="1">
      <c r="A110" s="106" t="s">
        <v>162</v>
      </c>
      <c r="B110" s="99" t="s">
        <v>492</v>
      </c>
      <c r="C110" s="48">
        <v>65492</v>
      </c>
      <c r="D110" s="50">
        <v>35448</v>
      </c>
      <c r="E110" s="46">
        <v>2650</v>
      </c>
      <c r="F110" s="73">
        <f>SUM(C110:E110)</f>
        <v>103590</v>
      </c>
      <c r="G110" s="46">
        <v>0</v>
      </c>
      <c r="H110" s="47">
        <v>62000</v>
      </c>
      <c r="I110" s="48">
        <v>3268</v>
      </c>
      <c r="J110" s="49">
        <v>1084</v>
      </c>
      <c r="K110" s="48">
        <v>1679</v>
      </c>
      <c r="L110" s="49">
        <v>491</v>
      </c>
      <c r="M110" s="167">
        <f t="shared" si="49"/>
        <v>1589</v>
      </c>
      <c r="N110" s="168">
        <f t="shared" si="49"/>
        <v>593</v>
      </c>
      <c r="Q110" s="25" t="s">
        <v>162</v>
      </c>
      <c r="R110" s="21" t="s">
        <v>492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144"/>
    </row>
    <row r="111" spans="1:30" s="4" customFormat="1" ht="19" customHeight="1">
      <c r="A111" s="106" t="s">
        <v>163</v>
      </c>
      <c r="B111" s="99" t="s">
        <v>493</v>
      </c>
      <c r="C111" s="48">
        <v>36571</v>
      </c>
      <c r="D111" s="50">
        <v>21051</v>
      </c>
      <c r="E111" s="46">
        <v>1052</v>
      </c>
      <c r="F111" s="73">
        <f>SUM(C111:E111)</f>
        <v>58674</v>
      </c>
      <c r="G111" s="46">
        <v>0</v>
      </c>
      <c r="H111" s="47">
        <v>50000</v>
      </c>
      <c r="I111" s="48">
        <v>3122</v>
      </c>
      <c r="J111" s="49">
        <v>873</v>
      </c>
      <c r="K111" s="48">
        <v>2849</v>
      </c>
      <c r="L111" s="49">
        <v>906</v>
      </c>
      <c r="M111" s="167">
        <f t="shared" si="49"/>
        <v>273</v>
      </c>
      <c r="N111" s="168">
        <f t="shared" si="49"/>
        <v>-33</v>
      </c>
      <c r="Q111" s="25" t="s">
        <v>163</v>
      </c>
      <c r="R111" s="21" t="s">
        <v>493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144"/>
    </row>
    <row r="112" spans="1:30" s="4" customFormat="1" ht="19" customHeight="1">
      <c r="A112" s="106" t="s">
        <v>164</v>
      </c>
      <c r="B112" s="99" t="s">
        <v>494</v>
      </c>
      <c r="C112" s="48">
        <v>41618</v>
      </c>
      <c r="D112" s="50">
        <v>25865</v>
      </c>
      <c r="E112" s="46">
        <v>1126</v>
      </c>
      <c r="F112" s="73">
        <f>SUM(C112:E112)</f>
        <v>68609</v>
      </c>
      <c r="G112" s="46">
        <v>0</v>
      </c>
      <c r="H112" s="47">
        <v>55000</v>
      </c>
      <c r="I112" s="48">
        <v>2236</v>
      </c>
      <c r="J112" s="49">
        <v>820</v>
      </c>
      <c r="K112" s="48">
        <v>3745</v>
      </c>
      <c r="L112" s="49">
        <v>781</v>
      </c>
      <c r="M112" s="167">
        <f t="shared" si="49"/>
        <v>-1509</v>
      </c>
      <c r="N112" s="168">
        <f t="shared" si="49"/>
        <v>39</v>
      </c>
      <c r="Q112" s="25" t="s">
        <v>164</v>
      </c>
      <c r="R112" s="21" t="s">
        <v>494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144"/>
    </row>
    <row r="113" spans="1:30" ht="19" customHeight="1">
      <c r="A113" s="107" t="s">
        <v>385</v>
      </c>
      <c r="B113" s="99" t="s">
        <v>495</v>
      </c>
      <c r="C113" s="166">
        <v>0</v>
      </c>
      <c r="D113" s="50">
        <v>0</v>
      </c>
      <c r="E113" s="46">
        <v>0</v>
      </c>
      <c r="F113" s="73">
        <f>SUM(C113:E113)</f>
        <v>0</v>
      </c>
      <c r="G113" s="46">
        <v>0</v>
      </c>
      <c r="H113" s="47">
        <v>0</v>
      </c>
      <c r="I113" s="166">
        <v>0</v>
      </c>
      <c r="J113" s="49">
        <v>0</v>
      </c>
      <c r="K113" s="166">
        <v>0</v>
      </c>
      <c r="L113" s="49">
        <v>0</v>
      </c>
      <c r="M113" s="167">
        <f t="shared" si="49"/>
        <v>0</v>
      </c>
      <c r="N113" s="168">
        <f t="shared" si="49"/>
        <v>0</v>
      </c>
      <c r="Q113" s="111" t="s">
        <v>385</v>
      </c>
      <c r="R113" s="21" t="s">
        <v>495</v>
      </c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144"/>
    </row>
    <row r="114" spans="1:30" s="9" customFormat="1" ht="19" customHeight="1">
      <c r="A114" s="205" t="s">
        <v>496</v>
      </c>
      <c r="B114" s="104" t="s">
        <v>165</v>
      </c>
      <c r="C114" s="91">
        <f t="shared" ref="C114:N114" si="50">SUM(C115:C117)</f>
        <v>270922</v>
      </c>
      <c r="D114" s="90">
        <f t="shared" si="50"/>
        <v>144297</v>
      </c>
      <c r="E114" s="90">
        <f t="shared" si="50"/>
        <v>10162</v>
      </c>
      <c r="F114" s="90">
        <f t="shared" si="50"/>
        <v>425381</v>
      </c>
      <c r="G114" s="90">
        <f t="shared" si="50"/>
        <v>0</v>
      </c>
      <c r="H114" s="201">
        <f t="shared" si="50"/>
        <v>284778</v>
      </c>
      <c r="I114" s="91">
        <f t="shared" si="50"/>
        <v>11614</v>
      </c>
      <c r="J114" s="201">
        <f t="shared" si="50"/>
        <v>3458</v>
      </c>
      <c r="K114" s="91">
        <f t="shared" si="50"/>
        <v>26328</v>
      </c>
      <c r="L114" s="201">
        <f t="shared" si="50"/>
        <v>3017</v>
      </c>
      <c r="M114" s="91">
        <f t="shared" si="50"/>
        <v>-14714</v>
      </c>
      <c r="N114" s="196">
        <f t="shared" si="50"/>
        <v>441</v>
      </c>
      <c r="Q114" s="23">
        <v>14</v>
      </c>
      <c r="R114" s="120" t="s">
        <v>165</v>
      </c>
      <c r="S114" s="180">
        <f t="shared" ref="S114:AD114" si="51">C114</f>
        <v>270922</v>
      </c>
      <c r="T114" s="180">
        <f t="shared" si="51"/>
        <v>144297</v>
      </c>
      <c r="U114" s="180">
        <f t="shared" si="51"/>
        <v>10162</v>
      </c>
      <c r="V114" s="180">
        <f t="shared" si="51"/>
        <v>425381</v>
      </c>
      <c r="W114" s="180">
        <f t="shared" si="51"/>
        <v>0</v>
      </c>
      <c r="X114" s="180">
        <f t="shared" si="51"/>
        <v>284778</v>
      </c>
      <c r="Y114" s="180">
        <f t="shared" si="51"/>
        <v>11614</v>
      </c>
      <c r="Z114" s="180">
        <f t="shared" si="51"/>
        <v>3458</v>
      </c>
      <c r="AA114" s="180">
        <f t="shared" si="51"/>
        <v>26328</v>
      </c>
      <c r="AB114" s="180">
        <f t="shared" si="51"/>
        <v>3017</v>
      </c>
      <c r="AC114" s="180">
        <f t="shared" si="51"/>
        <v>-14714</v>
      </c>
      <c r="AD114" s="181">
        <f t="shared" si="51"/>
        <v>441</v>
      </c>
    </row>
    <row r="115" spans="1:30" s="4" customFormat="1" ht="19" customHeight="1">
      <c r="A115" s="25" t="s">
        <v>166</v>
      </c>
      <c r="B115" s="15" t="s">
        <v>167</v>
      </c>
      <c r="C115" s="166">
        <v>96833</v>
      </c>
      <c r="D115" s="50">
        <v>59048</v>
      </c>
      <c r="E115" s="50">
        <v>4479</v>
      </c>
      <c r="F115" s="73">
        <f>SUM(C115:E115)</f>
        <v>160360</v>
      </c>
      <c r="G115" s="50">
        <v>0</v>
      </c>
      <c r="H115" s="47">
        <v>157885</v>
      </c>
      <c r="I115" s="166">
        <v>5956</v>
      </c>
      <c r="J115" s="47">
        <v>1390</v>
      </c>
      <c r="K115" s="166">
        <v>11294</v>
      </c>
      <c r="L115" s="47">
        <v>1142</v>
      </c>
      <c r="M115" s="167">
        <f>+I115-K115</f>
        <v>-5338</v>
      </c>
      <c r="N115" s="168">
        <f>+J115-L115</f>
        <v>248</v>
      </c>
      <c r="Q115" s="25" t="s">
        <v>166</v>
      </c>
      <c r="R115" s="21" t="s">
        <v>167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144"/>
    </row>
    <row r="116" spans="1:30" s="4" customFormat="1" ht="19" customHeight="1">
      <c r="A116" s="25" t="s">
        <v>168</v>
      </c>
      <c r="B116" s="15" t="s">
        <v>169</v>
      </c>
      <c r="C116" s="166">
        <v>107039</v>
      </c>
      <c r="D116" s="50">
        <v>52211</v>
      </c>
      <c r="E116" s="50">
        <v>3529</v>
      </c>
      <c r="F116" s="73">
        <f>SUM(C116:E116)</f>
        <v>162779</v>
      </c>
      <c r="G116" s="50">
        <v>0</v>
      </c>
      <c r="H116" s="47">
        <v>71868</v>
      </c>
      <c r="I116" s="166">
        <v>3735</v>
      </c>
      <c r="J116" s="47">
        <v>1496</v>
      </c>
      <c r="K116" s="166">
        <v>13877</v>
      </c>
      <c r="L116" s="47">
        <v>1845</v>
      </c>
      <c r="M116" s="167">
        <f>+I116-K116</f>
        <v>-10142</v>
      </c>
      <c r="N116" s="168">
        <f t="shared" ref="M116:N117" si="52">+J116-L116</f>
        <v>-349</v>
      </c>
      <c r="Q116" s="25" t="s">
        <v>168</v>
      </c>
      <c r="R116" s="21" t="s">
        <v>169</v>
      </c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144"/>
    </row>
    <row r="117" spans="1:30" s="16" customFormat="1" ht="19" customHeight="1">
      <c r="A117" s="25" t="s">
        <v>170</v>
      </c>
      <c r="B117" s="15" t="s">
        <v>171</v>
      </c>
      <c r="C117" s="206">
        <v>67050</v>
      </c>
      <c r="D117" s="207">
        <v>33038</v>
      </c>
      <c r="E117" s="207">
        <v>2154</v>
      </c>
      <c r="F117" s="73">
        <f>SUM(C117:E117)</f>
        <v>102242</v>
      </c>
      <c r="G117" s="207">
        <v>0</v>
      </c>
      <c r="H117" s="208">
        <v>55025</v>
      </c>
      <c r="I117" s="206">
        <v>1923</v>
      </c>
      <c r="J117" s="208">
        <v>572</v>
      </c>
      <c r="K117" s="206">
        <v>1157</v>
      </c>
      <c r="L117" s="208">
        <v>30</v>
      </c>
      <c r="M117" s="209">
        <f t="shared" si="52"/>
        <v>766</v>
      </c>
      <c r="N117" s="210">
        <f t="shared" si="52"/>
        <v>542</v>
      </c>
      <c r="Q117" s="25" t="s">
        <v>170</v>
      </c>
      <c r="R117" s="21" t="s">
        <v>171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144"/>
    </row>
    <row r="118" spans="1:30" s="9" customFormat="1" ht="19" customHeight="1">
      <c r="A118" s="205" t="s">
        <v>497</v>
      </c>
      <c r="B118" s="104" t="s">
        <v>172</v>
      </c>
      <c r="C118" s="91">
        <f t="shared" ref="C118:N118" si="53">SUM(C119:C122)</f>
        <v>459562</v>
      </c>
      <c r="D118" s="90">
        <f t="shared" si="53"/>
        <v>192249</v>
      </c>
      <c r="E118" s="90">
        <f t="shared" si="53"/>
        <v>25150</v>
      </c>
      <c r="F118" s="90">
        <f t="shared" si="53"/>
        <v>676961</v>
      </c>
      <c r="G118" s="90">
        <f t="shared" si="53"/>
        <v>19558</v>
      </c>
      <c r="H118" s="201">
        <f t="shared" si="53"/>
        <v>406430</v>
      </c>
      <c r="I118" s="91">
        <f t="shared" si="53"/>
        <v>23359</v>
      </c>
      <c r="J118" s="201">
        <f t="shared" si="53"/>
        <v>5244</v>
      </c>
      <c r="K118" s="91">
        <f t="shared" si="53"/>
        <v>23331</v>
      </c>
      <c r="L118" s="201">
        <f t="shared" si="53"/>
        <v>5083</v>
      </c>
      <c r="M118" s="91">
        <f t="shared" si="53"/>
        <v>28</v>
      </c>
      <c r="N118" s="196">
        <f t="shared" si="53"/>
        <v>161</v>
      </c>
      <c r="Q118" s="23">
        <v>15</v>
      </c>
      <c r="R118" s="120" t="s">
        <v>172</v>
      </c>
      <c r="S118" s="180">
        <f t="shared" ref="S118:AD118" si="54">C118</f>
        <v>459562</v>
      </c>
      <c r="T118" s="180">
        <f t="shared" si="54"/>
        <v>192249</v>
      </c>
      <c r="U118" s="180">
        <f t="shared" si="54"/>
        <v>25150</v>
      </c>
      <c r="V118" s="180">
        <f t="shared" si="54"/>
        <v>676961</v>
      </c>
      <c r="W118" s="180">
        <f t="shared" si="54"/>
        <v>19558</v>
      </c>
      <c r="X118" s="180">
        <f t="shared" si="54"/>
        <v>406430</v>
      </c>
      <c r="Y118" s="180">
        <f t="shared" si="54"/>
        <v>23359</v>
      </c>
      <c r="Z118" s="180">
        <f t="shared" si="54"/>
        <v>5244</v>
      </c>
      <c r="AA118" s="180">
        <f t="shared" si="54"/>
        <v>23331</v>
      </c>
      <c r="AB118" s="180">
        <f t="shared" si="54"/>
        <v>5083</v>
      </c>
      <c r="AC118" s="180">
        <f t="shared" si="54"/>
        <v>28</v>
      </c>
      <c r="AD118" s="181">
        <f t="shared" si="54"/>
        <v>161</v>
      </c>
    </row>
    <row r="119" spans="1:30" s="4" customFormat="1" ht="19" customHeight="1">
      <c r="A119" s="25" t="s">
        <v>173</v>
      </c>
      <c r="B119" s="15" t="s">
        <v>174</v>
      </c>
      <c r="C119" s="166">
        <v>237033</v>
      </c>
      <c r="D119" s="50">
        <v>116852</v>
      </c>
      <c r="E119" s="50">
        <v>20932</v>
      </c>
      <c r="F119" s="73">
        <f>SUM(C119:E119)</f>
        <v>374817</v>
      </c>
      <c r="G119" s="50">
        <v>19558</v>
      </c>
      <c r="H119" s="47">
        <v>138715</v>
      </c>
      <c r="I119" s="166">
        <v>10619</v>
      </c>
      <c r="J119" s="47">
        <v>2666</v>
      </c>
      <c r="K119" s="166">
        <v>13829</v>
      </c>
      <c r="L119" s="47">
        <v>3340</v>
      </c>
      <c r="M119" s="167">
        <f t="shared" ref="M119:N124" si="55">+I119-K119</f>
        <v>-3210</v>
      </c>
      <c r="N119" s="168">
        <f t="shared" si="55"/>
        <v>-674</v>
      </c>
      <c r="Q119" s="25" t="s">
        <v>173</v>
      </c>
      <c r="R119" s="21" t="s">
        <v>174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144"/>
    </row>
    <row r="120" spans="1:30" s="4" customFormat="1" ht="19" customHeight="1">
      <c r="A120" s="25" t="s">
        <v>175</v>
      </c>
      <c r="B120" s="15" t="s">
        <v>176</v>
      </c>
      <c r="C120" s="166">
        <v>39194</v>
      </c>
      <c r="D120" s="50">
        <v>18593</v>
      </c>
      <c r="E120" s="50">
        <v>606</v>
      </c>
      <c r="F120" s="73">
        <f>SUM(C120:E120)</f>
        <v>58393</v>
      </c>
      <c r="G120" s="50">
        <v>0</v>
      </c>
      <c r="H120" s="47">
        <v>42236</v>
      </c>
      <c r="I120" s="166">
        <v>2773</v>
      </c>
      <c r="J120" s="47">
        <v>511</v>
      </c>
      <c r="K120" s="166">
        <v>2160</v>
      </c>
      <c r="L120" s="47">
        <v>226</v>
      </c>
      <c r="M120" s="167">
        <f t="shared" si="55"/>
        <v>613</v>
      </c>
      <c r="N120" s="168">
        <f t="shared" si="55"/>
        <v>285</v>
      </c>
      <c r="Q120" s="25" t="s">
        <v>175</v>
      </c>
      <c r="R120" s="21" t="s">
        <v>176</v>
      </c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144"/>
    </row>
    <row r="121" spans="1:30" s="16" customFormat="1" ht="19" customHeight="1">
      <c r="A121" s="25" t="s">
        <v>177</v>
      </c>
      <c r="B121" s="15" t="s">
        <v>178</v>
      </c>
      <c r="C121" s="200">
        <v>113908</v>
      </c>
      <c r="D121" s="63">
        <v>39186</v>
      </c>
      <c r="E121" s="63">
        <v>2202</v>
      </c>
      <c r="F121" s="73">
        <f>SUM(C121:E121)</f>
        <v>155296</v>
      </c>
      <c r="G121" s="63">
        <v>0</v>
      </c>
      <c r="H121" s="64">
        <v>145749</v>
      </c>
      <c r="I121" s="200">
        <v>6240</v>
      </c>
      <c r="J121" s="64">
        <v>1594</v>
      </c>
      <c r="K121" s="200">
        <v>4952</v>
      </c>
      <c r="L121" s="64">
        <v>1424</v>
      </c>
      <c r="M121" s="202">
        <f t="shared" si="55"/>
        <v>1288</v>
      </c>
      <c r="N121" s="203">
        <f t="shared" si="55"/>
        <v>170</v>
      </c>
      <c r="Q121" s="25" t="s">
        <v>177</v>
      </c>
      <c r="R121" s="21" t="s">
        <v>178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144"/>
    </row>
    <row r="122" spans="1:30" s="16" customFormat="1" ht="19" customHeight="1">
      <c r="A122" s="25" t="s">
        <v>423</v>
      </c>
      <c r="B122" s="15" t="s">
        <v>424</v>
      </c>
      <c r="C122" s="200">
        <v>69427</v>
      </c>
      <c r="D122" s="63">
        <v>17618</v>
      </c>
      <c r="E122" s="63">
        <v>1410</v>
      </c>
      <c r="F122" s="73">
        <f>SUM(C122:E122)</f>
        <v>88455</v>
      </c>
      <c r="G122" s="63">
        <v>0</v>
      </c>
      <c r="H122" s="64">
        <v>79730</v>
      </c>
      <c r="I122" s="200">
        <v>3727</v>
      </c>
      <c r="J122" s="64">
        <v>473</v>
      </c>
      <c r="K122" s="200">
        <v>2390</v>
      </c>
      <c r="L122" s="64">
        <v>93</v>
      </c>
      <c r="M122" s="202">
        <f t="shared" si="55"/>
        <v>1337</v>
      </c>
      <c r="N122" s="203">
        <f>+J122-L122</f>
        <v>380</v>
      </c>
      <c r="Q122" s="25" t="s">
        <v>423</v>
      </c>
      <c r="R122" s="21" t="s">
        <v>424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144"/>
    </row>
    <row r="123" spans="1:30" s="9" customFormat="1" ht="19" customHeight="1">
      <c r="A123" s="40" t="s">
        <v>498</v>
      </c>
      <c r="B123" s="41" t="s">
        <v>179</v>
      </c>
      <c r="C123" s="91">
        <f t="shared" ref="C123:L123" si="56">SUM(C124:C127)</f>
        <v>212012</v>
      </c>
      <c r="D123" s="90">
        <f t="shared" si="56"/>
        <v>103797</v>
      </c>
      <c r="E123" s="90">
        <f t="shared" si="56"/>
        <v>7792</v>
      </c>
      <c r="F123" s="90">
        <f>SUM(F124:F127)</f>
        <v>323601</v>
      </c>
      <c r="G123" s="90">
        <f t="shared" si="56"/>
        <v>0</v>
      </c>
      <c r="H123" s="201">
        <f t="shared" si="56"/>
        <v>196675</v>
      </c>
      <c r="I123" s="91">
        <f t="shared" si="56"/>
        <v>6984</v>
      </c>
      <c r="J123" s="201">
        <f t="shared" si="56"/>
        <v>2094</v>
      </c>
      <c r="K123" s="91">
        <f t="shared" si="56"/>
        <v>5599</v>
      </c>
      <c r="L123" s="201">
        <f t="shared" si="56"/>
        <v>1679</v>
      </c>
      <c r="M123" s="91">
        <f>SUM(M124:M127)</f>
        <v>1385</v>
      </c>
      <c r="N123" s="196">
        <f>SUM(N124:N127)</f>
        <v>415</v>
      </c>
      <c r="Q123" s="23">
        <v>16</v>
      </c>
      <c r="R123" s="120" t="s">
        <v>179</v>
      </c>
      <c r="S123" s="180">
        <f t="shared" ref="S123:AD123" si="57">C123</f>
        <v>212012</v>
      </c>
      <c r="T123" s="180">
        <f t="shared" si="57"/>
        <v>103797</v>
      </c>
      <c r="U123" s="180">
        <f t="shared" si="57"/>
        <v>7792</v>
      </c>
      <c r="V123" s="180">
        <f t="shared" si="57"/>
        <v>323601</v>
      </c>
      <c r="W123" s="180">
        <f t="shared" si="57"/>
        <v>0</v>
      </c>
      <c r="X123" s="180">
        <f t="shared" si="57"/>
        <v>196675</v>
      </c>
      <c r="Y123" s="180">
        <f t="shared" si="57"/>
        <v>6984</v>
      </c>
      <c r="Z123" s="180">
        <f t="shared" si="57"/>
        <v>2094</v>
      </c>
      <c r="AA123" s="180">
        <f t="shared" si="57"/>
        <v>5599</v>
      </c>
      <c r="AB123" s="180">
        <f t="shared" si="57"/>
        <v>1679</v>
      </c>
      <c r="AC123" s="180">
        <f t="shared" si="57"/>
        <v>1385</v>
      </c>
      <c r="AD123" s="181">
        <f t="shared" si="57"/>
        <v>415</v>
      </c>
    </row>
    <row r="124" spans="1:30" s="4" customFormat="1" ht="19" customHeight="1">
      <c r="A124" s="106" t="s">
        <v>180</v>
      </c>
      <c r="B124" s="99" t="s">
        <v>181</v>
      </c>
      <c r="C124" s="166">
        <v>183783</v>
      </c>
      <c r="D124" s="50">
        <v>76790</v>
      </c>
      <c r="E124" s="50">
        <v>7133</v>
      </c>
      <c r="F124" s="73">
        <f>SUM(C124:E124)</f>
        <v>267706</v>
      </c>
      <c r="G124" s="50">
        <v>0</v>
      </c>
      <c r="H124" s="52">
        <v>140780</v>
      </c>
      <c r="I124" s="166">
        <v>6984</v>
      </c>
      <c r="J124" s="47">
        <v>2094</v>
      </c>
      <c r="K124" s="166">
        <v>5599</v>
      </c>
      <c r="L124" s="47">
        <v>1679</v>
      </c>
      <c r="M124" s="166">
        <f t="shared" si="55"/>
        <v>1385</v>
      </c>
      <c r="N124" s="211">
        <f t="shared" si="55"/>
        <v>415</v>
      </c>
      <c r="Q124" s="25" t="s">
        <v>180</v>
      </c>
      <c r="R124" s="21" t="s">
        <v>181</v>
      </c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144"/>
    </row>
    <row r="125" spans="1:30" s="4" customFormat="1" ht="19" customHeight="1">
      <c r="A125" s="106" t="s">
        <v>182</v>
      </c>
      <c r="B125" s="99" t="s">
        <v>183</v>
      </c>
      <c r="C125" s="166">
        <v>9278</v>
      </c>
      <c r="D125" s="50">
        <v>8483</v>
      </c>
      <c r="E125" s="50">
        <v>226</v>
      </c>
      <c r="F125" s="73">
        <f>SUM(C125:E125)</f>
        <v>17987</v>
      </c>
      <c r="G125" s="50">
        <v>0</v>
      </c>
      <c r="H125" s="52">
        <v>17987</v>
      </c>
      <c r="I125" s="314" t="s">
        <v>499</v>
      </c>
      <c r="J125" s="315"/>
      <c r="K125" s="315"/>
      <c r="L125" s="315"/>
      <c r="M125" s="315"/>
      <c r="N125" s="316"/>
      <c r="Q125" s="25" t="s">
        <v>182</v>
      </c>
      <c r="R125" s="21" t="s">
        <v>183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144"/>
    </row>
    <row r="126" spans="1:30" s="4" customFormat="1" ht="19" customHeight="1">
      <c r="A126" s="106" t="s">
        <v>184</v>
      </c>
      <c r="B126" s="99" t="s">
        <v>185</v>
      </c>
      <c r="C126" s="166">
        <v>9815</v>
      </c>
      <c r="D126" s="50">
        <v>10350</v>
      </c>
      <c r="E126" s="50">
        <v>245</v>
      </c>
      <c r="F126" s="73">
        <f>SUM(C126:E126)</f>
        <v>20410</v>
      </c>
      <c r="G126" s="50">
        <v>0</v>
      </c>
      <c r="H126" s="52">
        <v>20410</v>
      </c>
      <c r="I126" s="314" t="s">
        <v>499</v>
      </c>
      <c r="J126" s="315"/>
      <c r="K126" s="315"/>
      <c r="L126" s="315"/>
      <c r="M126" s="315"/>
      <c r="N126" s="316"/>
      <c r="Q126" s="25" t="s">
        <v>184</v>
      </c>
      <c r="R126" s="21" t="s">
        <v>185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144"/>
    </row>
    <row r="127" spans="1:30" s="16" customFormat="1" ht="19" customHeight="1">
      <c r="A127" s="106" t="s">
        <v>186</v>
      </c>
      <c r="B127" s="99" t="s">
        <v>534</v>
      </c>
      <c r="C127" s="166">
        <v>9136</v>
      </c>
      <c r="D127" s="50">
        <v>8174</v>
      </c>
      <c r="E127" s="50">
        <v>188</v>
      </c>
      <c r="F127" s="73">
        <f>SUM(C127:E127)</f>
        <v>17498</v>
      </c>
      <c r="G127" s="50">
        <v>0</v>
      </c>
      <c r="H127" s="52">
        <v>17498</v>
      </c>
      <c r="I127" s="314" t="s">
        <v>499</v>
      </c>
      <c r="J127" s="315"/>
      <c r="K127" s="315"/>
      <c r="L127" s="315"/>
      <c r="M127" s="315"/>
      <c r="N127" s="316"/>
      <c r="Q127" s="25" t="s">
        <v>186</v>
      </c>
      <c r="R127" s="21" t="s">
        <v>187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144"/>
    </row>
    <row r="128" spans="1:30" s="9" customFormat="1" ht="19" customHeight="1">
      <c r="A128" s="205" t="s">
        <v>500</v>
      </c>
      <c r="B128" s="109" t="s">
        <v>188</v>
      </c>
      <c r="C128" s="188">
        <f t="shared" ref="C128:L128" si="58">SUM(C129:C130)</f>
        <v>121843</v>
      </c>
      <c r="D128" s="189">
        <f t="shared" si="58"/>
        <v>65296</v>
      </c>
      <c r="E128" s="189">
        <f t="shared" si="58"/>
        <v>6036</v>
      </c>
      <c r="F128" s="189">
        <f t="shared" si="58"/>
        <v>193175</v>
      </c>
      <c r="G128" s="189">
        <f t="shared" si="58"/>
        <v>0</v>
      </c>
      <c r="H128" s="190">
        <f t="shared" si="58"/>
        <v>141578</v>
      </c>
      <c r="I128" s="188">
        <f t="shared" si="58"/>
        <v>6466</v>
      </c>
      <c r="J128" s="190">
        <f t="shared" si="58"/>
        <v>1582</v>
      </c>
      <c r="K128" s="188">
        <f t="shared" si="58"/>
        <v>7634</v>
      </c>
      <c r="L128" s="190">
        <f t="shared" si="58"/>
        <v>985</v>
      </c>
      <c r="M128" s="188">
        <f>M129</f>
        <v>-1168</v>
      </c>
      <c r="N128" s="191">
        <f>N129</f>
        <v>597</v>
      </c>
      <c r="Q128" s="23">
        <v>17</v>
      </c>
      <c r="R128" s="120" t="s">
        <v>188</v>
      </c>
      <c r="S128" s="180">
        <f t="shared" ref="S128:AD128" si="59">C128</f>
        <v>121843</v>
      </c>
      <c r="T128" s="180">
        <f t="shared" si="59"/>
        <v>65296</v>
      </c>
      <c r="U128" s="180">
        <f t="shared" si="59"/>
        <v>6036</v>
      </c>
      <c r="V128" s="180">
        <f t="shared" si="59"/>
        <v>193175</v>
      </c>
      <c r="W128" s="180">
        <f t="shared" si="59"/>
        <v>0</v>
      </c>
      <c r="X128" s="180">
        <f t="shared" si="59"/>
        <v>141578</v>
      </c>
      <c r="Y128" s="180">
        <f t="shared" si="59"/>
        <v>6466</v>
      </c>
      <c r="Z128" s="180">
        <f t="shared" si="59"/>
        <v>1582</v>
      </c>
      <c r="AA128" s="180">
        <f t="shared" si="59"/>
        <v>7634</v>
      </c>
      <c r="AB128" s="180">
        <f t="shared" si="59"/>
        <v>985</v>
      </c>
      <c r="AC128" s="180">
        <f t="shared" si="59"/>
        <v>-1168</v>
      </c>
      <c r="AD128" s="181">
        <f t="shared" si="59"/>
        <v>597</v>
      </c>
    </row>
    <row r="129" spans="1:30" s="13" customFormat="1" ht="19" customHeight="1">
      <c r="A129" s="111" t="s">
        <v>418</v>
      </c>
      <c r="B129" s="97" t="s">
        <v>425</v>
      </c>
      <c r="C129" s="200">
        <v>121843</v>
      </c>
      <c r="D129" s="63">
        <v>65296</v>
      </c>
      <c r="E129" s="63">
        <v>6036</v>
      </c>
      <c r="F129" s="73">
        <f>SUM(C129:E129)</f>
        <v>193175</v>
      </c>
      <c r="G129" s="63">
        <v>0</v>
      </c>
      <c r="H129" s="64">
        <v>141578</v>
      </c>
      <c r="I129" s="200">
        <v>6466</v>
      </c>
      <c r="J129" s="64">
        <v>1582</v>
      </c>
      <c r="K129" s="200">
        <v>7634</v>
      </c>
      <c r="L129" s="64">
        <v>985</v>
      </c>
      <c r="M129" s="167">
        <f>+I129-K129</f>
        <v>-1168</v>
      </c>
      <c r="N129" s="168">
        <f>+J129-L129</f>
        <v>597</v>
      </c>
      <c r="Q129" s="111" t="s">
        <v>418</v>
      </c>
      <c r="R129" s="21" t="s">
        <v>425</v>
      </c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144"/>
    </row>
    <row r="130" spans="1:30" s="13" customFormat="1" ht="19" customHeight="1">
      <c r="A130" s="111" t="s">
        <v>417</v>
      </c>
      <c r="B130" s="97" t="s">
        <v>426</v>
      </c>
      <c r="C130" s="317" t="s">
        <v>501</v>
      </c>
      <c r="D130" s="318"/>
      <c r="E130" s="318"/>
      <c r="F130" s="318"/>
      <c r="G130" s="318"/>
      <c r="H130" s="319"/>
      <c r="I130" s="311" t="s">
        <v>467</v>
      </c>
      <c r="J130" s="312"/>
      <c r="K130" s="312"/>
      <c r="L130" s="312"/>
      <c r="M130" s="312"/>
      <c r="N130" s="313"/>
      <c r="Q130" s="111" t="s">
        <v>417</v>
      </c>
      <c r="R130" s="21" t="s">
        <v>426</v>
      </c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144"/>
    </row>
    <row r="131" spans="1:30" s="9" customFormat="1" ht="19" customHeight="1">
      <c r="A131" s="205" t="s">
        <v>530</v>
      </c>
      <c r="B131" s="104" t="s">
        <v>189</v>
      </c>
      <c r="C131" s="91">
        <f t="shared" ref="C131:N131" si="60">SUM(C132:C133)</f>
        <v>403774</v>
      </c>
      <c r="D131" s="90">
        <f t="shared" si="60"/>
        <v>235198</v>
      </c>
      <c r="E131" s="90">
        <f t="shared" si="60"/>
        <v>20982</v>
      </c>
      <c r="F131" s="90">
        <f t="shared" si="60"/>
        <v>659954</v>
      </c>
      <c r="G131" s="90">
        <f t="shared" si="60"/>
        <v>0</v>
      </c>
      <c r="H131" s="201">
        <f t="shared" si="60"/>
        <v>208870</v>
      </c>
      <c r="I131" s="91">
        <f t="shared" si="60"/>
        <v>15725</v>
      </c>
      <c r="J131" s="201">
        <f t="shared" si="60"/>
        <v>4751</v>
      </c>
      <c r="K131" s="91">
        <f t="shared" si="60"/>
        <v>17697</v>
      </c>
      <c r="L131" s="201">
        <f t="shared" si="60"/>
        <v>2748</v>
      </c>
      <c r="M131" s="91">
        <f t="shared" si="60"/>
        <v>-1972</v>
      </c>
      <c r="N131" s="196">
        <f t="shared" si="60"/>
        <v>2003</v>
      </c>
      <c r="Q131" s="23">
        <v>18</v>
      </c>
      <c r="R131" s="120" t="s">
        <v>189</v>
      </c>
      <c r="S131" s="180">
        <f t="shared" ref="S131:AD131" si="61">C131</f>
        <v>403774</v>
      </c>
      <c r="T131" s="180">
        <f t="shared" si="61"/>
        <v>235198</v>
      </c>
      <c r="U131" s="180">
        <f t="shared" si="61"/>
        <v>20982</v>
      </c>
      <c r="V131" s="180">
        <f t="shared" si="61"/>
        <v>659954</v>
      </c>
      <c r="W131" s="180">
        <f t="shared" si="61"/>
        <v>0</v>
      </c>
      <c r="X131" s="180">
        <f t="shared" si="61"/>
        <v>208870</v>
      </c>
      <c r="Y131" s="180">
        <f t="shared" si="61"/>
        <v>15725</v>
      </c>
      <c r="Z131" s="180">
        <f t="shared" si="61"/>
        <v>4751</v>
      </c>
      <c r="AA131" s="180">
        <f t="shared" si="61"/>
        <v>17697</v>
      </c>
      <c r="AB131" s="180">
        <f t="shared" si="61"/>
        <v>2748</v>
      </c>
      <c r="AC131" s="180">
        <f t="shared" si="61"/>
        <v>-1972</v>
      </c>
      <c r="AD131" s="181">
        <f t="shared" si="61"/>
        <v>2003</v>
      </c>
    </row>
    <row r="132" spans="1:30" s="4" customFormat="1" ht="19" customHeight="1">
      <c r="A132" s="25" t="s">
        <v>190</v>
      </c>
      <c r="B132" s="15" t="s">
        <v>191</v>
      </c>
      <c r="C132" s="48">
        <v>298110</v>
      </c>
      <c r="D132" s="50">
        <v>177257</v>
      </c>
      <c r="E132" s="50">
        <v>19633</v>
      </c>
      <c r="F132" s="73">
        <f>SUM(C132:E132)</f>
        <v>495000</v>
      </c>
      <c r="G132" s="50">
        <v>0</v>
      </c>
      <c r="H132" s="47">
        <v>147380</v>
      </c>
      <c r="I132" s="48">
        <v>11610</v>
      </c>
      <c r="J132" s="47">
        <v>2966</v>
      </c>
      <c r="K132" s="48">
        <v>14229</v>
      </c>
      <c r="L132" s="47">
        <v>1942</v>
      </c>
      <c r="M132" s="167">
        <f>+I132-K132</f>
        <v>-2619</v>
      </c>
      <c r="N132" s="168">
        <f>+J132-L132</f>
        <v>1024</v>
      </c>
      <c r="Q132" s="25" t="s">
        <v>190</v>
      </c>
      <c r="R132" s="21" t="s">
        <v>191</v>
      </c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144"/>
    </row>
    <row r="133" spans="1:30" s="16" customFormat="1" ht="19" customHeight="1">
      <c r="A133" s="25" t="s">
        <v>192</v>
      </c>
      <c r="B133" s="15" t="s">
        <v>193</v>
      </c>
      <c r="C133" s="48">
        <v>105664</v>
      </c>
      <c r="D133" s="50">
        <v>57941</v>
      </c>
      <c r="E133" s="50">
        <v>1349</v>
      </c>
      <c r="F133" s="73">
        <f>SUM(C133:E133)</f>
        <v>164954</v>
      </c>
      <c r="G133" s="50">
        <v>0</v>
      </c>
      <c r="H133" s="47">
        <v>61490</v>
      </c>
      <c r="I133" s="48">
        <v>4115</v>
      </c>
      <c r="J133" s="49">
        <v>1785</v>
      </c>
      <c r="K133" s="48">
        <v>3468</v>
      </c>
      <c r="L133" s="49">
        <v>806</v>
      </c>
      <c r="M133" s="167">
        <f>+I133-K133</f>
        <v>647</v>
      </c>
      <c r="N133" s="168">
        <f>+J133-L133</f>
        <v>979</v>
      </c>
      <c r="Q133" s="25" t="s">
        <v>192</v>
      </c>
      <c r="R133" s="21" t="s">
        <v>193</v>
      </c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144"/>
    </row>
    <row r="134" spans="1:30" s="19" customFormat="1" ht="19" customHeight="1">
      <c r="A134" s="212" t="s">
        <v>502</v>
      </c>
      <c r="B134" s="113" t="s">
        <v>386</v>
      </c>
      <c r="C134" s="213">
        <f t="shared" ref="C134:N134" si="62">SUM(C135:C138)</f>
        <v>187601</v>
      </c>
      <c r="D134" s="214">
        <f t="shared" si="62"/>
        <v>110181</v>
      </c>
      <c r="E134" s="214">
        <f t="shared" si="62"/>
        <v>9405</v>
      </c>
      <c r="F134" s="214">
        <f t="shared" si="62"/>
        <v>307187</v>
      </c>
      <c r="G134" s="214">
        <f t="shared" si="62"/>
        <v>0</v>
      </c>
      <c r="H134" s="215">
        <f t="shared" si="62"/>
        <v>200946</v>
      </c>
      <c r="I134" s="213">
        <f t="shared" si="62"/>
        <v>10578</v>
      </c>
      <c r="J134" s="215">
        <f t="shared" si="62"/>
        <v>3156</v>
      </c>
      <c r="K134" s="213">
        <f t="shared" si="62"/>
        <v>9331</v>
      </c>
      <c r="L134" s="215">
        <f t="shared" si="62"/>
        <v>2960</v>
      </c>
      <c r="M134" s="213">
        <f t="shared" si="62"/>
        <v>1247</v>
      </c>
      <c r="N134" s="216">
        <f t="shared" si="62"/>
        <v>196</v>
      </c>
      <c r="Q134" s="217">
        <v>19</v>
      </c>
      <c r="R134" s="218" t="s">
        <v>386</v>
      </c>
      <c r="S134" s="219">
        <f t="shared" ref="S134:AD134" si="63">C134</f>
        <v>187601</v>
      </c>
      <c r="T134" s="219">
        <f t="shared" si="63"/>
        <v>110181</v>
      </c>
      <c r="U134" s="219">
        <f t="shared" si="63"/>
        <v>9405</v>
      </c>
      <c r="V134" s="219">
        <f t="shared" si="63"/>
        <v>307187</v>
      </c>
      <c r="W134" s="219">
        <f t="shared" si="63"/>
        <v>0</v>
      </c>
      <c r="X134" s="219">
        <f t="shared" si="63"/>
        <v>200946</v>
      </c>
      <c r="Y134" s="219">
        <f t="shared" si="63"/>
        <v>10578</v>
      </c>
      <c r="Z134" s="219">
        <f t="shared" si="63"/>
        <v>3156</v>
      </c>
      <c r="AA134" s="219">
        <f t="shared" si="63"/>
        <v>9331</v>
      </c>
      <c r="AB134" s="219">
        <f t="shared" si="63"/>
        <v>2960</v>
      </c>
      <c r="AC134" s="219">
        <f t="shared" si="63"/>
        <v>1247</v>
      </c>
      <c r="AD134" s="220">
        <f t="shared" si="63"/>
        <v>196</v>
      </c>
    </row>
    <row r="135" spans="1:30" s="18" customFormat="1" ht="19" customHeight="1">
      <c r="A135" s="114" t="s">
        <v>194</v>
      </c>
      <c r="B135" s="115" t="s">
        <v>387</v>
      </c>
      <c r="C135" s="221">
        <v>102290</v>
      </c>
      <c r="D135" s="222">
        <v>50259</v>
      </c>
      <c r="E135" s="222">
        <v>5669</v>
      </c>
      <c r="F135" s="223">
        <f t="shared" ref="F135:F140" si="64">SUM(C135:E135)</f>
        <v>158218</v>
      </c>
      <c r="G135" s="222">
        <v>0</v>
      </c>
      <c r="H135" s="224">
        <v>86814</v>
      </c>
      <c r="I135" s="221">
        <v>5316</v>
      </c>
      <c r="J135" s="224">
        <v>1141</v>
      </c>
      <c r="K135" s="221">
        <v>5888</v>
      </c>
      <c r="L135" s="224">
        <v>1196</v>
      </c>
      <c r="M135" s="225">
        <f t="shared" ref="M135:N140" si="65">+I135-K135</f>
        <v>-572</v>
      </c>
      <c r="N135" s="226">
        <f t="shared" si="65"/>
        <v>-55</v>
      </c>
      <c r="Q135" s="114" t="s">
        <v>194</v>
      </c>
      <c r="R135" s="227" t="s">
        <v>387</v>
      </c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228"/>
    </row>
    <row r="136" spans="1:30" s="18" customFormat="1" ht="19" customHeight="1">
      <c r="A136" s="114" t="s">
        <v>195</v>
      </c>
      <c r="B136" s="115" t="s">
        <v>388</v>
      </c>
      <c r="C136" s="229">
        <v>55932</v>
      </c>
      <c r="D136" s="86">
        <v>35380</v>
      </c>
      <c r="E136" s="230">
        <v>2947</v>
      </c>
      <c r="F136" s="223">
        <f t="shared" si="64"/>
        <v>94259</v>
      </c>
      <c r="G136" s="230">
        <v>0</v>
      </c>
      <c r="H136" s="89">
        <v>66997</v>
      </c>
      <c r="I136" s="229">
        <v>3284</v>
      </c>
      <c r="J136" s="231">
        <v>1183</v>
      </c>
      <c r="K136" s="229">
        <v>1917</v>
      </c>
      <c r="L136" s="231">
        <v>1210</v>
      </c>
      <c r="M136" s="232">
        <f t="shared" si="65"/>
        <v>1367</v>
      </c>
      <c r="N136" s="233">
        <f t="shared" si="65"/>
        <v>-27</v>
      </c>
      <c r="Q136" s="114" t="s">
        <v>195</v>
      </c>
      <c r="R136" s="227" t="s">
        <v>388</v>
      </c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228"/>
    </row>
    <row r="137" spans="1:30" s="18" customFormat="1" ht="19" customHeight="1">
      <c r="A137" s="114" t="s">
        <v>196</v>
      </c>
      <c r="B137" s="115" t="s">
        <v>389</v>
      </c>
      <c r="C137" s="229">
        <v>15005</v>
      </c>
      <c r="D137" s="86">
        <v>10720</v>
      </c>
      <c r="E137" s="230">
        <v>524</v>
      </c>
      <c r="F137" s="223">
        <f t="shared" si="64"/>
        <v>26249</v>
      </c>
      <c r="G137" s="230">
        <v>0</v>
      </c>
      <c r="H137" s="89">
        <v>24549</v>
      </c>
      <c r="I137" s="229">
        <v>1016</v>
      </c>
      <c r="J137" s="231">
        <v>321</v>
      </c>
      <c r="K137" s="229">
        <v>786</v>
      </c>
      <c r="L137" s="231">
        <v>205</v>
      </c>
      <c r="M137" s="232">
        <f t="shared" si="65"/>
        <v>230</v>
      </c>
      <c r="N137" s="233">
        <f t="shared" si="65"/>
        <v>116</v>
      </c>
      <c r="Q137" s="114" t="s">
        <v>196</v>
      </c>
      <c r="R137" s="227" t="s">
        <v>389</v>
      </c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228"/>
    </row>
    <row r="138" spans="1:30" s="234" customFormat="1" ht="19" customHeight="1">
      <c r="A138" s="114" t="s">
        <v>197</v>
      </c>
      <c r="B138" s="115" t="s">
        <v>390</v>
      </c>
      <c r="C138" s="229">
        <v>14374</v>
      </c>
      <c r="D138" s="86">
        <v>13822</v>
      </c>
      <c r="E138" s="230">
        <v>265</v>
      </c>
      <c r="F138" s="223">
        <f t="shared" si="64"/>
        <v>28461</v>
      </c>
      <c r="G138" s="230">
        <v>0</v>
      </c>
      <c r="H138" s="89">
        <v>22586</v>
      </c>
      <c r="I138" s="229">
        <v>962</v>
      </c>
      <c r="J138" s="231">
        <v>511</v>
      </c>
      <c r="K138" s="229">
        <v>740</v>
      </c>
      <c r="L138" s="231">
        <v>349</v>
      </c>
      <c r="M138" s="232">
        <f t="shared" si="65"/>
        <v>222</v>
      </c>
      <c r="N138" s="233">
        <f t="shared" si="65"/>
        <v>162</v>
      </c>
      <c r="Q138" s="114" t="s">
        <v>197</v>
      </c>
      <c r="R138" s="227" t="s">
        <v>390</v>
      </c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228"/>
    </row>
    <row r="139" spans="1:30" s="9" customFormat="1" ht="19" customHeight="1">
      <c r="A139" s="40" t="s">
        <v>412</v>
      </c>
      <c r="B139" s="41" t="s">
        <v>198</v>
      </c>
      <c r="C139" s="55">
        <v>97267</v>
      </c>
      <c r="D139" s="56">
        <v>57498</v>
      </c>
      <c r="E139" s="56">
        <v>7042</v>
      </c>
      <c r="F139" s="90">
        <f t="shared" si="64"/>
        <v>161807</v>
      </c>
      <c r="G139" s="56">
        <v>0</v>
      </c>
      <c r="H139" s="44">
        <v>155693</v>
      </c>
      <c r="I139" s="55">
        <v>3579</v>
      </c>
      <c r="J139" s="44">
        <v>1637</v>
      </c>
      <c r="K139" s="55">
        <v>54</v>
      </c>
      <c r="L139" s="44">
        <v>27</v>
      </c>
      <c r="M139" s="174">
        <f t="shared" si="65"/>
        <v>3525</v>
      </c>
      <c r="N139" s="177">
        <f t="shared" si="65"/>
        <v>1610</v>
      </c>
      <c r="Q139" s="23" t="s">
        <v>412</v>
      </c>
      <c r="R139" s="120" t="s">
        <v>198</v>
      </c>
      <c r="S139" s="180">
        <f t="shared" ref="S139:AD141" si="66">C139</f>
        <v>97267</v>
      </c>
      <c r="T139" s="180">
        <f t="shared" si="66"/>
        <v>57498</v>
      </c>
      <c r="U139" s="180">
        <f t="shared" si="66"/>
        <v>7042</v>
      </c>
      <c r="V139" s="180">
        <f t="shared" si="66"/>
        <v>161807</v>
      </c>
      <c r="W139" s="180">
        <f t="shared" si="66"/>
        <v>0</v>
      </c>
      <c r="X139" s="180">
        <f t="shared" si="66"/>
        <v>155693</v>
      </c>
      <c r="Y139" s="180">
        <f t="shared" si="66"/>
        <v>3579</v>
      </c>
      <c r="Z139" s="180">
        <f t="shared" si="66"/>
        <v>1637</v>
      </c>
      <c r="AA139" s="180">
        <f t="shared" si="66"/>
        <v>54</v>
      </c>
      <c r="AB139" s="180">
        <f t="shared" si="66"/>
        <v>27</v>
      </c>
      <c r="AC139" s="180">
        <f t="shared" si="66"/>
        <v>3525</v>
      </c>
      <c r="AD139" s="181">
        <f t="shared" si="66"/>
        <v>1610</v>
      </c>
    </row>
    <row r="140" spans="1:30" s="9" customFormat="1" ht="19" customHeight="1">
      <c r="A140" s="205" t="s">
        <v>199</v>
      </c>
      <c r="B140" s="104" t="s">
        <v>200</v>
      </c>
      <c r="C140" s="235">
        <v>401792</v>
      </c>
      <c r="D140" s="236">
        <v>166818</v>
      </c>
      <c r="E140" s="236">
        <v>16973</v>
      </c>
      <c r="F140" s="90">
        <f t="shared" si="64"/>
        <v>585583</v>
      </c>
      <c r="G140" s="236">
        <v>0</v>
      </c>
      <c r="H140" s="237">
        <v>283053</v>
      </c>
      <c r="I140" s="235">
        <v>12366</v>
      </c>
      <c r="J140" s="237">
        <v>3811</v>
      </c>
      <c r="K140" s="235">
        <v>9308</v>
      </c>
      <c r="L140" s="237">
        <v>2730</v>
      </c>
      <c r="M140" s="174">
        <f t="shared" si="65"/>
        <v>3058</v>
      </c>
      <c r="N140" s="177">
        <f t="shared" si="65"/>
        <v>1081</v>
      </c>
      <c r="Q140" s="23" t="s">
        <v>199</v>
      </c>
      <c r="R140" s="120" t="s">
        <v>200</v>
      </c>
      <c r="S140" s="180">
        <f t="shared" si="66"/>
        <v>401792</v>
      </c>
      <c r="T140" s="180">
        <f t="shared" si="66"/>
        <v>166818</v>
      </c>
      <c r="U140" s="180">
        <f t="shared" si="66"/>
        <v>16973</v>
      </c>
      <c r="V140" s="180">
        <f t="shared" si="66"/>
        <v>585583</v>
      </c>
      <c r="W140" s="180">
        <f t="shared" si="66"/>
        <v>0</v>
      </c>
      <c r="X140" s="180">
        <f t="shared" si="66"/>
        <v>283053</v>
      </c>
      <c r="Y140" s="180">
        <f t="shared" si="66"/>
        <v>12366</v>
      </c>
      <c r="Z140" s="180">
        <f t="shared" si="66"/>
        <v>3811</v>
      </c>
      <c r="AA140" s="180">
        <f t="shared" si="66"/>
        <v>9308</v>
      </c>
      <c r="AB140" s="180">
        <f t="shared" si="66"/>
        <v>2730</v>
      </c>
      <c r="AC140" s="180">
        <f t="shared" si="66"/>
        <v>3058</v>
      </c>
      <c r="AD140" s="181">
        <f t="shared" si="66"/>
        <v>1081</v>
      </c>
    </row>
    <row r="141" spans="1:30" s="19" customFormat="1" ht="19" customHeight="1">
      <c r="A141" s="238" t="s">
        <v>391</v>
      </c>
      <c r="B141" s="117" t="s">
        <v>503</v>
      </c>
      <c r="C141" s="239">
        <f t="shared" ref="C141:M141" si="67">SUM(C142:C145)</f>
        <v>239054</v>
      </c>
      <c r="D141" s="240">
        <f t="shared" si="67"/>
        <v>146011</v>
      </c>
      <c r="E141" s="240">
        <f t="shared" si="67"/>
        <v>24364</v>
      </c>
      <c r="F141" s="240">
        <f t="shared" si="67"/>
        <v>409429</v>
      </c>
      <c r="G141" s="240">
        <f t="shared" si="67"/>
        <v>8359</v>
      </c>
      <c r="H141" s="241">
        <f t="shared" si="67"/>
        <v>202099</v>
      </c>
      <c r="I141" s="239">
        <f t="shared" si="67"/>
        <v>8817</v>
      </c>
      <c r="J141" s="241">
        <f t="shared" si="67"/>
        <v>3372</v>
      </c>
      <c r="K141" s="239">
        <f t="shared" si="67"/>
        <v>7071</v>
      </c>
      <c r="L141" s="241">
        <f t="shared" si="67"/>
        <v>2527</v>
      </c>
      <c r="M141" s="239">
        <f t="shared" si="67"/>
        <v>1746</v>
      </c>
      <c r="N141" s="242">
        <f>SUM(N142:N145)</f>
        <v>845</v>
      </c>
      <c r="Q141" s="217" t="s">
        <v>391</v>
      </c>
      <c r="R141" s="218" t="s">
        <v>503</v>
      </c>
      <c r="S141" s="219">
        <f t="shared" si="66"/>
        <v>239054</v>
      </c>
      <c r="T141" s="219">
        <f t="shared" si="66"/>
        <v>146011</v>
      </c>
      <c r="U141" s="219">
        <f t="shared" si="66"/>
        <v>24364</v>
      </c>
      <c r="V141" s="219">
        <f t="shared" si="66"/>
        <v>409429</v>
      </c>
      <c r="W141" s="219">
        <f t="shared" si="66"/>
        <v>8359</v>
      </c>
      <c r="X141" s="219">
        <f t="shared" si="66"/>
        <v>202099</v>
      </c>
      <c r="Y141" s="219">
        <f t="shared" si="66"/>
        <v>8817</v>
      </c>
      <c r="Z141" s="219">
        <f t="shared" si="66"/>
        <v>3372</v>
      </c>
      <c r="AA141" s="219">
        <f t="shared" si="66"/>
        <v>7071</v>
      </c>
      <c r="AB141" s="219">
        <f t="shared" si="66"/>
        <v>2527</v>
      </c>
      <c r="AC141" s="219">
        <f t="shared" si="66"/>
        <v>1746</v>
      </c>
      <c r="AD141" s="220">
        <f t="shared" si="66"/>
        <v>845</v>
      </c>
    </row>
    <row r="142" spans="1:30" s="18" customFormat="1" ht="19" customHeight="1">
      <c r="A142" s="20" t="s">
        <v>201</v>
      </c>
      <c r="B142" s="118" t="s">
        <v>504</v>
      </c>
      <c r="C142" s="81">
        <v>198956</v>
      </c>
      <c r="D142" s="82">
        <v>98025</v>
      </c>
      <c r="E142" s="82">
        <v>24356</v>
      </c>
      <c r="F142" s="223">
        <f>SUM(C142:E142)</f>
        <v>321337</v>
      </c>
      <c r="G142" s="82">
        <v>8359</v>
      </c>
      <c r="H142" s="72">
        <v>134497</v>
      </c>
      <c r="I142" s="81">
        <v>6568</v>
      </c>
      <c r="J142" s="72">
        <v>2458</v>
      </c>
      <c r="K142" s="81">
        <v>5028</v>
      </c>
      <c r="L142" s="72">
        <v>1460</v>
      </c>
      <c r="M142" s="232">
        <f t="shared" ref="M142:N145" si="68">+I142-K142</f>
        <v>1540</v>
      </c>
      <c r="N142" s="233">
        <f t="shared" si="68"/>
        <v>998</v>
      </c>
      <c r="Q142" s="20" t="s">
        <v>201</v>
      </c>
      <c r="R142" s="118" t="s">
        <v>504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228"/>
    </row>
    <row r="143" spans="1:30" s="18" customFormat="1" ht="19" customHeight="1">
      <c r="A143" s="119" t="s">
        <v>202</v>
      </c>
      <c r="B143" s="110" t="s">
        <v>505</v>
      </c>
      <c r="C143" s="81">
        <v>12036</v>
      </c>
      <c r="D143" s="82">
        <v>15820</v>
      </c>
      <c r="E143" s="82">
        <v>8</v>
      </c>
      <c r="F143" s="223">
        <f>SUM(C143:E143)</f>
        <v>27864</v>
      </c>
      <c r="G143" s="82">
        <v>0</v>
      </c>
      <c r="H143" s="72">
        <v>24425</v>
      </c>
      <c r="I143" s="81">
        <v>969</v>
      </c>
      <c r="J143" s="72">
        <v>246</v>
      </c>
      <c r="K143" s="81">
        <v>869</v>
      </c>
      <c r="L143" s="72">
        <v>442</v>
      </c>
      <c r="M143" s="232">
        <f t="shared" si="68"/>
        <v>100</v>
      </c>
      <c r="N143" s="233">
        <f t="shared" si="68"/>
        <v>-196</v>
      </c>
      <c r="Q143" s="114" t="s">
        <v>202</v>
      </c>
      <c r="R143" s="227" t="s">
        <v>505</v>
      </c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228"/>
    </row>
    <row r="144" spans="1:30" s="18" customFormat="1" ht="19" customHeight="1">
      <c r="A144" s="119" t="s">
        <v>203</v>
      </c>
      <c r="B144" s="110" t="s">
        <v>506</v>
      </c>
      <c r="C144" s="81">
        <v>4518</v>
      </c>
      <c r="D144" s="82">
        <v>2702</v>
      </c>
      <c r="E144" s="82">
        <v>0</v>
      </c>
      <c r="F144" s="223">
        <f>SUM(C144:E144)</f>
        <v>7220</v>
      </c>
      <c r="G144" s="82">
        <v>0</v>
      </c>
      <c r="H144" s="72">
        <v>7669</v>
      </c>
      <c r="I144" s="81">
        <v>197</v>
      </c>
      <c r="J144" s="72">
        <v>76</v>
      </c>
      <c r="K144" s="81">
        <v>84</v>
      </c>
      <c r="L144" s="72">
        <v>33</v>
      </c>
      <c r="M144" s="232">
        <f t="shared" si="68"/>
        <v>113</v>
      </c>
      <c r="N144" s="233">
        <f t="shared" si="68"/>
        <v>43</v>
      </c>
      <c r="Q144" s="114" t="s">
        <v>203</v>
      </c>
      <c r="R144" s="227" t="s">
        <v>506</v>
      </c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228"/>
    </row>
    <row r="145" spans="1:33" s="22" customFormat="1" ht="19" customHeight="1">
      <c r="A145" s="20" t="s">
        <v>204</v>
      </c>
      <c r="B145" s="118" t="s">
        <v>507</v>
      </c>
      <c r="C145" s="83">
        <v>23544</v>
      </c>
      <c r="D145" s="84">
        <v>29464</v>
      </c>
      <c r="E145" s="84">
        <v>0</v>
      </c>
      <c r="F145" s="223">
        <f>SUM(C145:E145)</f>
        <v>53008</v>
      </c>
      <c r="G145" s="84">
        <v>0</v>
      </c>
      <c r="H145" s="243">
        <v>35508</v>
      </c>
      <c r="I145" s="83">
        <v>1083</v>
      </c>
      <c r="J145" s="243">
        <v>592</v>
      </c>
      <c r="K145" s="83">
        <v>1090</v>
      </c>
      <c r="L145" s="243">
        <v>592</v>
      </c>
      <c r="M145" s="232">
        <f t="shared" si="68"/>
        <v>-7</v>
      </c>
      <c r="N145" s="233">
        <f t="shared" si="68"/>
        <v>0</v>
      </c>
      <c r="Q145" s="20" t="s">
        <v>204</v>
      </c>
      <c r="R145" s="118" t="s">
        <v>507</v>
      </c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228"/>
    </row>
    <row r="146" spans="1:33" s="9" customFormat="1" ht="19" customHeight="1">
      <c r="A146" s="205" t="s">
        <v>205</v>
      </c>
      <c r="B146" s="109" t="s">
        <v>206</v>
      </c>
      <c r="C146" s="91">
        <f>SUM(C147:C153)</f>
        <v>242724</v>
      </c>
      <c r="D146" s="90">
        <f t="shared" ref="D146:N146" si="69">SUM(D147:D153)</f>
        <v>113472</v>
      </c>
      <c r="E146" s="90">
        <f t="shared" si="69"/>
        <v>32288</v>
      </c>
      <c r="F146" s="90">
        <f t="shared" si="69"/>
        <v>388484</v>
      </c>
      <c r="G146" s="90">
        <f t="shared" si="69"/>
        <v>0</v>
      </c>
      <c r="H146" s="201">
        <f t="shared" si="69"/>
        <v>248074</v>
      </c>
      <c r="I146" s="91">
        <f t="shared" si="69"/>
        <v>8594</v>
      </c>
      <c r="J146" s="201">
        <f t="shared" si="69"/>
        <v>2783</v>
      </c>
      <c r="K146" s="91">
        <f t="shared" si="69"/>
        <v>38791</v>
      </c>
      <c r="L146" s="201">
        <f t="shared" si="69"/>
        <v>12584</v>
      </c>
      <c r="M146" s="91">
        <f t="shared" si="69"/>
        <v>-30197</v>
      </c>
      <c r="N146" s="196">
        <f t="shared" si="69"/>
        <v>-9801</v>
      </c>
      <c r="Q146" s="23" t="s">
        <v>205</v>
      </c>
      <c r="R146" s="120" t="s">
        <v>206</v>
      </c>
      <c r="S146" s="180">
        <f t="shared" ref="S146:AD146" si="70">C146</f>
        <v>242724</v>
      </c>
      <c r="T146" s="180">
        <f t="shared" si="70"/>
        <v>113472</v>
      </c>
      <c r="U146" s="180">
        <f t="shared" si="70"/>
        <v>32288</v>
      </c>
      <c r="V146" s="180">
        <f t="shared" si="70"/>
        <v>388484</v>
      </c>
      <c r="W146" s="180">
        <f t="shared" si="70"/>
        <v>0</v>
      </c>
      <c r="X146" s="180">
        <f t="shared" si="70"/>
        <v>248074</v>
      </c>
      <c r="Y146" s="180">
        <f t="shared" si="70"/>
        <v>8594</v>
      </c>
      <c r="Z146" s="180">
        <f t="shared" si="70"/>
        <v>2783</v>
      </c>
      <c r="AA146" s="180">
        <f t="shared" si="70"/>
        <v>38791</v>
      </c>
      <c r="AB146" s="180">
        <f t="shared" si="70"/>
        <v>12584</v>
      </c>
      <c r="AC146" s="180">
        <f t="shared" si="70"/>
        <v>-30197</v>
      </c>
      <c r="AD146" s="181">
        <f t="shared" si="70"/>
        <v>-9801</v>
      </c>
    </row>
    <row r="147" spans="1:33" s="4" customFormat="1" ht="19" customHeight="1">
      <c r="A147" s="25" t="s">
        <v>207</v>
      </c>
      <c r="B147" s="97" t="s">
        <v>208</v>
      </c>
      <c r="C147" s="48">
        <v>186300</v>
      </c>
      <c r="D147" s="50">
        <v>70988</v>
      </c>
      <c r="E147" s="50">
        <v>31942</v>
      </c>
      <c r="F147" s="73">
        <f>SUM(C147:E147)</f>
        <v>289230</v>
      </c>
      <c r="G147" s="50">
        <v>0</v>
      </c>
      <c r="H147" s="47">
        <v>148912</v>
      </c>
      <c r="I147" s="48">
        <v>5439</v>
      </c>
      <c r="J147" s="47">
        <v>1834</v>
      </c>
      <c r="K147" s="48">
        <v>32509</v>
      </c>
      <c r="L147" s="47">
        <v>9394</v>
      </c>
      <c r="M147" s="167">
        <f>+I147-K147</f>
        <v>-27070</v>
      </c>
      <c r="N147" s="168">
        <f>+J147-L147</f>
        <v>-7560</v>
      </c>
      <c r="Q147" s="25" t="s">
        <v>207</v>
      </c>
      <c r="R147" s="21" t="s">
        <v>208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144"/>
    </row>
    <row r="148" spans="1:33" s="4" customFormat="1" ht="19" customHeight="1">
      <c r="A148" s="25" t="s">
        <v>209</v>
      </c>
      <c r="B148" s="97" t="s">
        <v>210</v>
      </c>
      <c r="C148" s="48">
        <v>5073</v>
      </c>
      <c r="D148" s="50">
        <v>5514</v>
      </c>
      <c r="E148" s="50">
        <v>33</v>
      </c>
      <c r="F148" s="73">
        <f t="shared" ref="F148:F153" si="71">SUM(C148:E148)</f>
        <v>10620</v>
      </c>
      <c r="G148" s="50">
        <v>0</v>
      </c>
      <c r="H148" s="47">
        <v>10617</v>
      </c>
      <c r="I148" s="48">
        <v>393</v>
      </c>
      <c r="J148" s="47">
        <v>136</v>
      </c>
      <c r="K148" s="48">
        <v>1013</v>
      </c>
      <c r="L148" s="47">
        <v>718</v>
      </c>
      <c r="M148" s="167">
        <f t="shared" ref="M148:N153" si="72">+I148-K148</f>
        <v>-620</v>
      </c>
      <c r="N148" s="168">
        <f t="shared" si="72"/>
        <v>-582</v>
      </c>
      <c r="Q148" s="25" t="s">
        <v>209</v>
      </c>
      <c r="R148" s="21" t="s">
        <v>210</v>
      </c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144"/>
      <c r="AG148" s="244"/>
    </row>
    <row r="149" spans="1:33" s="4" customFormat="1" ht="19" customHeight="1">
      <c r="A149" s="25" t="s">
        <v>211</v>
      </c>
      <c r="B149" s="97" t="s">
        <v>212</v>
      </c>
      <c r="C149" s="48">
        <v>9907</v>
      </c>
      <c r="D149" s="50">
        <v>9913</v>
      </c>
      <c r="E149" s="50">
        <v>80</v>
      </c>
      <c r="F149" s="73">
        <f t="shared" si="71"/>
        <v>19900</v>
      </c>
      <c r="G149" s="50">
        <v>0</v>
      </c>
      <c r="H149" s="47">
        <v>19887</v>
      </c>
      <c r="I149" s="48">
        <v>485</v>
      </c>
      <c r="J149" s="47">
        <v>195</v>
      </c>
      <c r="K149" s="48">
        <v>991</v>
      </c>
      <c r="L149" s="47">
        <v>525</v>
      </c>
      <c r="M149" s="167">
        <f t="shared" si="72"/>
        <v>-506</v>
      </c>
      <c r="N149" s="168">
        <f t="shared" si="72"/>
        <v>-330</v>
      </c>
      <c r="Q149" s="25" t="s">
        <v>211</v>
      </c>
      <c r="R149" s="21" t="s">
        <v>212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144"/>
    </row>
    <row r="150" spans="1:33" s="4" customFormat="1" ht="19" customHeight="1">
      <c r="A150" s="14" t="s">
        <v>213</v>
      </c>
      <c r="B150" s="95" t="s">
        <v>214</v>
      </c>
      <c r="C150" s="48">
        <v>10474</v>
      </c>
      <c r="D150" s="50">
        <v>7032</v>
      </c>
      <c r="E150" s="50">
        <v>69</v>
      </c>
      <c r="F150" s="73">
        <f t="shared" si="71"/>
        <v>17575</v>
      </c>
      <c r="G150" s="50">
        <v>0</v>
      </c>
      <c r="H150" s="47">
        <v>17534</v>
      </c>
      <c r="I150" s="48">
        <v>406</v>
      </c>
      <c r="J150" s="47">
        <v>175</v>
      </c>
      <c r="K150" s="48">
        <v>1333</v>
      </c>
      <c r="L150" s="47">
        <v>626</v>
      </c>
      <c r="M150" s="167">
        <f t="shared" si="72"/>
        <v>-927</v>
      </c>
      <c r="N150" s="168">
        <f t="shared" si="72"/>
        <v>-451</v>
      </c>
      <c r="Q150" s="14" t="s">
        <v>213</v>
      </c>
      <c r="R150" s="95" t="s">
        <v>214</v>
      </c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144"/>
    </row>
    <row r="151" spans="1:33" s="4" customFormat="1" ht="19" customHeight="1">
      <c r="A151" s="25" t="s">
        <v>215</v>
      </c>
      <c r="B151" s="97" t="s">
        <v>216</v>
      </c>
      <c r="C151" s="48">
        <v>4351</v>
      </c>
      <c r="D151" s="50">
        <v>4013</v>
      </c>
      <c r="E151" s="50">
        <v>70</v>
      </c>
      <c r="F151" s="73">
        <f t="shared" si="71"/>
        <v>8434</v>
      </c>
      <c r="G151" s="50">
        <v>0</v>
      </c>
      <c r="H151" s="47">
        <v>8408</v>
      </c>
      <c r="I151" s="48">
        <v>458</v>
      </c>
      <c r="J151" s="47">
        <v>124</v>
      </c>
      <c r="K151" s="48">
        <v>371</v>
      </c>
      <c r="L151" s="47">
        <v>138</v>
      </c>
      <c r="M151" s="167">
        <f t="shared" si="72"/>
        <v>87</v>
      </c>
      <c r="N151" s="168">
        <f t="shared" si="72"/>
        <v>-14</v>
      </c>
      <c r="Q151" s="25" t="s">
        <v>215</v>
      </c>
      <c r="R151" s="21" t="s">
        <v>216</v>
      </c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144"/>
    </row>
    <row r="152" spans="1:33" s="4" customFormat="1" ht="19" customHeight="1">
      <c r="A152" s="25" t="s">
        <v>217</v>
      </c>
      <c r="B152" s="97" t="s">
        <v>218</v>
      </c>
      <c r="C152" s="48">
        <v>14345</v>
      </c>
      <c r="D152" s="50">
        <v>7444</v>
      </c>
      <c r="E152" s="50">
        <v>26</v>
      </c>
      <c r="F152" s="73">
        <f t="shared" si="71"/>
        <v>21815</v>
      </c>
      <c r="G152" s="50">
        <v>0</v>
      </c>
      <c r="H152" s="47">
        <v>21813</v>
      </c>
      <c r="I152" s="48">
        <v>719</v>
      </c>
      <c r="J152" s="47">
        <v>124</v>
      </c>
      <c r="K152" s="48">
        <v>1406</v>
      </c>
      <c r="L152" s="47">
        <v>561</v>
      </c>
      <c r="M152" s="167">
        <f t="shared" si="72"/>
        <v>-687</v>
      </c>
      <c r="N152" s="168">
        <f t="shared" si="72"/>
        <v>-437</v>
      </c>
      <c r="Q152" s="25" t="s">
        <v>217</v>
      </c>
      <c r="R152" s="21" t="s">
        <v>218</v>
      </c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144"/>
    </row>
    <row r="153" spans="1:33" s="16" customFormat="1" ht="19" customHeight="1">
      <c r="A153" s="25" t="s">
        <v>219</v>
      </c>
      <c r="B153" s="97" t="s">
        <v>220</v>
      </c>
      <c r="C153" s="62">
        <v>12274</v>
      </c>
      <c r="D153" s="63">
        <v>8568</v>
      </c>
      <c r="E153" s="63">
        <v>68</v>
      </c>
      <c r="F153" s="73">
        <f t="shared" si="71"/>
        <v>20910</v>
      </c>
      <c r="G153" s="63">
        <v>0</v>
      </c>
      <c r="H153" s="64">
        <v>20903</v>
      </c>
      <c r="I153" s="48">
        <v>694</v>
      </c>
      <c r="J153" s="47">
        <v>195</v>
      </c>
      <c r="K153" s="48">
        <v>1168</v>
      </c>
      <c r="L153" s="47">
        <v>622</v>
      </c>
      <c r="M153" s="167">
        <f t="shared" si="72"/>
        <v>-474</v>
      </c>
      <c r="N153" s="168">
        <f t="shared" si="72"/>
        <v>-427</v>
      </c>
      <c r="Q153" s="25" t="s">
        <v>219</v>
      </c>
      <c r="R153" s="21" t="s">
        <v>220</v>
      </c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144"/>
    </row>
    <row r="154" spans="1:33" s="9" customFormat="1" ht="19" customHeight="1">
      <c r="A154" s="40" t="s">
        <v>508</v>
      </c>
      <c r="B154" s="41" t="s">
        <v>221</v>
      </c>
      <c r="C154" s="91">
        <f t="shared" ref="C154:N154" si="73">SUM(C155:C162)</f>
        <v>661245</v>
      </c>
      <c r="D154" s="90">
        <f t="shared" si="73"/>
        <v>329964</v>
      </c>
      <c r="E154" s="90">
        <f t="shared" si="73"/>
        <v>31696</v>
      </c>
      <c r="F154" s="90">
        <f t="shared" si="73"/>
        <v>1022905</v>
      </c>
      <c r="G154" s="90">
        <f t="shared" si="73"/>
        <v>0</v>
      </c>
      <c r="H154" s="201">
        <f t="shared" si="73"/>
        <v>562629</v>
      </c>
      <c r="I154" s="91">
        <f t="shared" si="73"/>
        <v>23335</v>
      </c>
      <c r="J154" s="201">
        <f t="shared" si="73"/>
        <v>5283</v>
      </c>
      <c r="K154" s="91">
        <f t="shared" si="73"/>
        <v>16665</v>
      </c>
      <c r="L154" s="201">
        <f t="shared" si="73"/>
        <v>2506</v>
      </c>
      <c r="M154" s="91">
        <f t="shared" si="73"/>
        <v>6670</v>
      </c>
      <c r="N154" s="196">
        <f t="shared" si="73"/>
        <v>2777</v>
      </c>
      <c r="Q154" s="197" t="s">
        <v>508</v>
      </c>
      <c r="R154" s="120" t="s">
        <v>221</v>
      </c>
      <c r="S154" s="180">
        <f t="shared" ref="S154:AD154" si="74">C154</f>
        <v>661245</v>
      </c>
      <c r="T154" s="180">
        <f t="shared" si="74"/>
        <v>329964</v>
      </c>
      <c r="U154" s="180">
        <f t="shared" si="74"/>
        <v>31696</v>
      </c>
      <c r="V154" s="180">
        <f t="shared" si="74"/>
        <v>1022905</v>
      </c>
      <c r="W154" s="180">
        <f t="shared" si="74"/>
        <v>0</v>
      </c>
      <c r="X154" s="180">
        <f t="shared" si="74"/>
        <v>562629</v>
      </c>
      <c r="Y154" s="180">
        <f t="shared" si="74"/>
        <v>23335</v>
      </c>
      <c r="Z154" s="180">
        <f t="shared" si="74"/>
        <v>5283</v>
      </c>
      <c r="AA154" s="180">
        <f t="shared" si="74"/>
        <v>16665</v>
      </c>
      <c r="AB154" s="180">
        <f t="shared" si="74"/>
        <v>2506</v>
      </c>
      <c r="AC154" s="180">
        <f t="shared" si="74"/>
        <v>6670</v>
      </c>
      <c r="AD154" s="181">
        <f t="shared" si="74"/>
        <v>2777</v>
      </c>
    </row>
    <row r="155" spans="1:33" s="4" customFormat="1" ht="19" customHeight="1">
      <c r="A155" s="106" t="s">
        <v>222</v>
      </c>
      <c r="B155" s="99" t="s">
        <v>3</v>
      </c>
      <c r="C155" s="200">
        <v>233801</v>
      </c>
      <c r="D155" s="63">
        <v>96242</v>
      </c>
      <c r="E155" s="63">
        <v>19065</v>
      </c>
      <c r="F155" s="245">
        <f>SUM(C155:E155)</f>
        <v>349108</v>
      </c>
      <c r="G155" s="63">
        <v>0</v>
      </c>
      <c r="H155" s="64">
        <v>141091</v>
      </c>
      <c r="I155" s="246">
        <v>23335</v>
      </c>
      <c r="J155" s="49">
        <v>5283</v>
      </c>
      <c r="K155" s="246">
        <v>16665</v>
      </c>
      <c r="L155" s="49">
        <v>2506</v>
      </c>
      <c r="M155" s="167">
        <f>+I155-K155</f>
        <v>6670</v>
      </c>
      <c r="N155" s="168">
        <f>+J155-L155</f>
        <v>2777</v>
      </c>
      <c r="Q155" s="25" t="s">
        <v>222</v>
      </c>
      <c r="R155" s="21" t="s">
        <v>3</v>
      </c>
    </row>
    <row r="156" spans="1:33" s="4" customFormat="1" ht="19" customHeight="1">
      <c r="A156" s="106" t="s">
        <v>223</v>
      </c>
      <c r="B156" s="99" t="s">
        <v>224</v>
      </c>
      <c r="C156" s="200">
        <v>130144</v>
      </c>
      <c r="D156" s="63">
        <v>55920</v>
      </c>
      <c r="E156" s="63">
        <v>3840</v>
      </c>
      <c r="F156" s="73">
        <f t="shared" ref="F156:F162" si="75">SUM(C156:E156)</f>
        <v>189904</v>
      </c>
      <c r="G156" s="63">
        <v>0</v>
      </c>
      <c r="H156" s="64">
        <v>90439</v>
      </c>
      <c r="I156" s="306" t="s">
        <v>467</v>
      </c>
      <c r="J156" s="308"/>
      <c r="K156" s="306" t="s">
        <v>467</v>
      </c>
      <c r="L156" s="308"/>
      <c r="M156" s="309" t="s">
        <v>467</v>
      </c>
      <c r="N156" s="310"/>
      <c r="Q156" s="25" t="s">
        <v>223</v>
      </c>
      <c r="R156" s="21" t="s">
        <v>224</v>
      </c>
    </row>
    <row r="157" spans="1:33" s="4" customFormat="1" ht="19" customHeight="1">
      <c r="A157" s="106" t="s">
        <v>225</v>
      </c>
      <c r="B157" s="99" t="s">
        <v>226</v>
      </c>
      <c r="C157" s="200">
        <v>43300</v>
      </c>
      <c r="D157" s="63">
        <v>29971</v>
      </c>
      <c r="E157" s="63">
        <v>1579</v>
      </c>
      <c r="F157" s="73">
        <f t="shared" si="75"/>
        <v>74850</v>
      </c>
      <c r="G157" s="63">
        <v>0</v>
      </c>
      <c r="H157" s="64">
        <v>58486</v>
      </c>
      <c r="I157" s="306" t="s">
        <v>467</v>
      </c>
      <c r="J157" s="308"/>
      <c r="K157" s="306" t="s">
        <v>467</v>
      </c>
      <c r="L157" s="308"/>
      <c r="M157" s="309" t="s">
        <v>467</v>
      </c>
      <c r="N157" s="310"/>
      <c r="Q157" s="25" t="s">
        <v>225</v>
      </c>
      <c r="R157" s="21" t="s">
        <v>226</v>
      </c>
    </row>
    <row r="158" spans="1:33" s="4" customFormat="1" ht="19" customHeight="1">
      <c r="A158" s="106" t="s">
        <v>227</v>
      </c>
      <c r="B158" s="99" t="s">
        <v>427</v>
      </c>
      <c r="C158" s="200">
        <v>55833</v>
      </c>
      <c r="D158" s="63">
        <v>31308</v>
      </c>
      <c r="E158" s="63">
        <v>1337</v>
      </c>
      <c r="F158" s="73">
        <f t="shared" si="75"/>
        <v>88478</v>
      </c>
      <c r="G158" s="63">
        <v>0</v>
      </c>
      <c r="H158" s="64">
        <v>58988</v>
      </c>
      <c r="I158" s="306" t="s">
        <v>467</v>
      </c>
      <c r="J158" s="308"/>
      <c r="K158" s="306" t="s">
        <v>467</v>
      </c>
      <c r="L158" s="308"/>
      <c r="M158" s="309" t="s">
        <v>467</v>
      </c>
      <c r="N158" s="310"/>
      <c r="Q158" s="25" t="s">
        <v>227</v>
      </c>
      <c r="R158" s="21" t="s">
        <v>427</v>
      </c>
    </row>
    <row r="159" spans="1:33" s="4" customFormat="1" ht="19" customHeight="1">
      <c r="A159" s="106" t="s">
        <v>228</v>
      </c>
      <c r="B159" s="99" t="s">
        <v>229</v>
      </c>
      <c r="C159" s="200">
        <v>31392</v>
      </c>
      <c r="D159" s="63">
        <v>22067</v>
      </c>
      <c r="E159" s="63">
        <v>1290</v>
      </c>
      <c r="F159" s="73">
        <f t="shared" si="75"/>
        <v>54749</v>
      </c>
      <c r="G159" s="63">
        <v>0</v>
      </c>
      <c r="H159" s="64">
        <v>47487</v>
      </c>
      <c r="I159" s="306" t="s">
        <v>467</v>
      </c>
      <c r="J159" s="308"/>
      <c r="K159" s="306" t="s">
        <v>467</v>
      </c>
      <c r="L159" s="308"/>
      <c r="M159" s="309" t="s">
        <v>467</v>
      </c>
      <c r="N159" s="310"/>
      <c r="Q159" s="25" t="s">
        <v>228</v>
      </c>
      <c r="R159" s="21" t="s">
        <v>229</v>
      </c>
    </row>
    <row r="160" spans="1:33" s="4" customFormat="1" ht="19" customHeight="1">
      <c r="A160" s="106" t="s">
        <v>230</v>
      </c>
      <c r="B160" s="99" t="s">
        <v>231</v>
      </c>
      <c r="C160" s="200">
        <v>25902</v>
      </c>
      <c r="D160" s="63">
        <v>18688</v>
      </c>
      <c r="E160" s="63">
        <v>765</v>
      </c>
      <c r="F160" s="73">
        <f t="shared" si="75"/>
        <v>45355</v>
      </c>
      <c r="G160" s="63">
        <v>0</v>
      </c>
      <c r="H160" s="64">
        <v>44331</v>
      </c>
      <c r="I160" s="306" t="s">
        <v>467</v>
      </c>
      <c r="J160" s="308"/>
      <c r="K160" s="306" t="s">
        <v>467</v>
      </c>
      <c r="L160" s="308"/>
      <c r="M160" s="309" t="s">
        <v>467</v>
      </c>
      <c r="N160" s="310"/>
      <c r="Q160" s="25" t="s">
        <v>230</v>
      </c>
      <c r="R160" s="21" t="s">
        <v>231</v>
      </c>
    </row>
    <row r="161" spans="1:30" s="16" customFormat="1" ht="19" customHeight="1">
      <c r="A161" s="106" t="s">
        <v>232</v>
      </c>
      <c r="B161" s="99" t="s">
        <v>233</v>
      </c>
      <c r="C161" s="200">
        <v>34729</v>
      </c>
      <c r="D161" s="63">
        <v>25425</v>
      </c>
      <c r="E161" s="63">
        <v>990</v>
      </c>
      <c r="F161" s="73">
        <f t="shared" si="75"/>
        <v>61144</v>
      </c>
      <c r="G161" s="63">
        <v>0</v>
      </c>
      <c r="H161" s="64">
        <v>45790</v>
      </c>
      <c r="I161" s="306" t="s">
        <v>467</v>
      </c>
      <c r="J161" s="308"/>
      <c r="K161" s="306" t="s">
        <v>467</v>
      </c>
      <c r="L161" s="308"/>
      <c r="M161" s="309" t="s">
        <v>467</v>
      </c>
      <c r="N161" s="310"/>
      <c r="Q161" s="25" t="s">
        <v>232</v>
      </c>
      <c r="R161" s="21" t="s">
        <v>233</v>
      </c>
    </row>
    <row r="162" spans="1:30" s="16" customFormat="1" ht="19" customHeight="1">
      <c r="A162" s="106" t="s">
        <v>234</v>
      </c>
      <c r="B162" s="99" t="s">
        <v>235</v>
      </c>
      <c r="C162" s="200">
        <v>106144</v>
      </c>
      <c r="D162" s="63">
        <v>50343</v>
      </c>
      <c r="E162" s="63">
        <v>2830</v>
      </c>
      <c r="F162" s="73">
        <f t="shared" si="75"/>
        <v>159317</v>
      </c>
      <c r="G162" s="63">
        <v>0</v>
      </c>
      <c r="H162" s="64">
        <v>76017</v>
      </c>
      <c r="I162" s="306" t="s">
        <v>467</v>
      </c>
      <c r="J162" s="308"/>
      <c r="K162" s="306" t="s">
        <v>467</v>
      </c>
      <c r="L162" s="308"/>
      <c r="M162" s="309" t="s">
        <v>467</v>
      </c>
      <c r="N162" s="310"/>
      <c r="Q162" s="25" t="s">
        <v>234</v>
      </c>
      <c r="R162" s="21" t="s">
        <v>235</v>
      </c>
    </row>
    <row r="163" spans="1:30" s="9" customFormat="1" ht="19" customHeight="1">
      <c r="A163" s="40" t="s">
        <v>509</v>
      </c>
      <c r="B163" s="41" t="s">
        <v>236</v>
      </c>
      <c r="C163" s="188">
        <f>SUM(C164:C169)</f>
        <v>267100</v>
      </c>
      <c r="D163" s="189">
        <f>SUM(D164:D169)</f>
        <v>123193</v>
      </c>
      <c r="E163" s="189">
        <f>SUM(E164:E169)</f>
        <v>26632</v>
      </c>
      <c r="F163" s="189">
        <f>SUM(F164:F169)</f>
        <v>416925</v>
      </c>
      <c r="G163" s="189">
        <f t="shared" ref="G163:N163" si="76">SUM(G164:G169)</f>
        <v>0</v>
      </c>
      <c r="H163" s="190">
        <f t="shared" si="76"/>
        <v>222532</v>
      </c>
      <c r="I163" s="188">
        <f t="shared" si="76"/>
        <v>10374</v>
      </c>
      <c r="J163" s="190">
        <f t="shared" si="76"/>
        <v>3256</v>
      </c>
      <c r="K163" s="188">
        <f t="shared" si="76"/>
        <v>5592</v>
      </c>
      <c r="L163" s="190">
        <f t="shared" si="76"/>
        <v>2469</v>
      </c>
      <c r="M163" s="188">
        <f t="shared" si="76"/>
        <v>4782</v>
      </c>
      <c r="N163" s="191">
        <f t="shared" si="76"/>
        <v>787</v>
      </c>
      <c r="Q163" s="23">
        <v>25</v>
      </c>
      <c r="R163" s="120" t="s">
        <v>236</v>
      </c>
      <c r="S163" s="180">
        <f t="shared" ref="S163:AD163" si="77">C163</f>
        <v>267100</v>
      </c>
      <c r="T163" s="180">
        <f t="shared" si="77"/>
        <v>123193</v>
      </c>
      <c r="U163" s="180">
        <f t="shared" si="77"/>
        <v>26632</v>
      </c>
      <c r="V163" s="180">
        <f t="shared" si="77"/>
        <v>416925</v>
      </c>
      <c r="W163" s="180">
        <f t="shared" si="77"/>
        <v>0</v>
      </c>
      <c r="X163" s="180">
        <f t="shared" si="77"/>
        <v>222532</v>
      </c>
      <c r="Y163" s="180">
        <f t="shared" si="77"/>
        <v>10374</v>
      </c>
      <c r="Z163" s="180">
        <f t="shared" si="77"/>
        <v>3256</v>
      </c>
      <c r="AA163" s="180">
        <f t="shared" si="77"/>
        <v>5592</v>
      </c>
      <c r="AB163" s="180">
        <f t="shared" si="77"/>
        <v>2469</v>
      </c>
      <c r="AC163" s="180">
        <f t="shared" si="77"/>
        <v>4782</v>
      </c>
      <c r="AD163" s="181">
        <f t="shared" si="77"/>
        <v>787</v>
      </c>
    </row>
    <row r="164" spans="1:30" s="4" customFormat="1" ht="19" customHeight="1">
      <c r="A164" s="106" t="s">
        <v>237</v>
      </c>
      <c r="B164" s="99" t="s">
        <v>141</v>
      </c>
      <c r="C164" s="166">
        <v>203419</v>
      </c>
      <c r="D164" s="50">
        <v>85092</v>
      </c>
      <c r="E164" s="50">
        <v>26632</v>
      </c>
      <c r="F164" s="73">
        <f>SUM(C164:E164)</f>
        <v>315143</v>
      </c>
      <c r="G164" s="50">
        <v>0</v>
      </c>
      <c r="H164" s="47">
        <v>140704</v>
      </c>
      <c r="I164" s="166">
        <v>6186</v>
      </c>
      <c r="J164" s="47">
        <v>1505</v>
      </c>
      <c r="K164" s="166">
        <v>5113</v>
      </c>
      <c r="L164" s="47">
        <v>2423</v>
      </c>
      <c r="M164" s="167">
        <f t="shared" ref="M164:N168" si="78">+I164-K164</f>
        <v>1073</v>
      </c>
      <c r="N164" s="168">
        <f t="shared" si="78"/>
        <v>-918</v>
      </c>
      <c r="Q164" s="25" t="s">
        <v>237</v>
      </c>
      <c r="R164" s="21" t="s">
        <v>392</v>
      </c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144"/>
    </row>
    <row r="165" spans="1:30" s="16" customFormat="1" ht="19" customHeight="1">
      <c r="A165" s="247" t="s">
        <v>238</v>
      </c>
      <c r="B165" s="99" t="s">
        <v>239</v>
      </c>
      <c r="C165" s="166">
        <v>41230</v>
      </c>
      <c r="D165" s="50">
        <v>19919</v>
      </c>
      <c r="E165" s="50">
        <v>0</v>
      </c>
      <c r="F165" s="73">
        <f>SUM(C165:E165)</f>
        <v>61149</v>
      </c>
      <c r="G165" s="50">
        <v>0</v>
      </c>
      <c r="H165" s="47">
        <v>41224</v>
      </c>
      <c r="I165" s="166">
        <v>2519</v>
      </c>
      <c r="J165" s="47">
        <v>788</v>
      </c>
      <c r="K165" s="166">
        <v>452</v>
      </c>
      <c r="L165" s="47">
        <v>37</v>
      </c>
      <c r="M165" s="167">
        <f t="shared" si="78"/>
        <v>2067</v>
      </c>
      <c r="N165" s="168">
        <f t="shared" si="78"/>
        <v>751</v>
      </c>
      <c r="Q165" s="25" t="s">
        <v>238</v>
      </c>
      <c r="R165" s="21" t="s">
        <v>239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144"/>
    </row>
    <row r="166" spans="1:30" s="4" customFormat="1" ht="19" customHeight="1">
      <c r="A166" s="106" t="s">
        <v>240</v>
      </c>
      <c r="B166" s="99" t="s">
        <v>241</v>
      </c>
      <c r="C166" s="166">
        <v>889</v>
      </c>
      <c r="D166" s="50">
        <v>8059</v>
      </c>
      <c r="E166" s="50"/>
      <c r="F166" s="73">
        <f>SUM(C166:E166)</f>
        <v>8948</v>
      </c>
      <c r="G166" s="50">
        <v>0</v>
      </c>
      <c r="H166" s="47">
        <v>8948</v>
      </c>
      <c r="I166" s="166">
        <v>487</v>
      </c>
      <c r="J166" s="47">
        <v>427</v>
      </c>
      <c r="K166" s="166">
        <v>7</v>
      </c>
      <c r="L166" s="47">
        <v>6</v>
      </c>
      <c r="M166" s="167">
        <f t="shared" si="78"/>
        <v>480</v>
      </c>
      <c r="N166" s="168">
        <f t="shared" si="78"/>
        <v>421</v>
      </c>
      <c r="Q166" s="25" t="s">
        <v>240</v>
      </c>
      <c r="R166" s="21" t="s">
        <v>241</v>
      </c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144"/>
    </row>
    <row r="167" spans="1:30" s="16" customFormat="1" ht="19" customHeight="1">
      <c r="A167" s="106" t="s">
        <v>242</v>
      </c>
      <c r="B167" s="99" t="s">
        <v>243</v>
      </c>
      <c r="C167" s="166">
        <v>8432</v>
      </c>
      <c r="D167" s="50">
        <v>7555</v>
      </c>
      <c r="E167" s="50"/>
      <c r="F167" s="73">
        <f>SUM(C167:E167)</f>
        <v>15987</v>
      </c>
      <c r="G167" s="50">
        <v>0</v>
      </c>
      <c r="H167" s="47">
        <v>15987</v>
      </c>
      <c r="I167" s="166">
        <v>593</v>
      </c>
      <c r="J167" s="47">
        <v>280</v>
      </c>
      <c r="K167" s="166">
        <v>6</v>
      </c>
      <c r="L167" s="47">
        <v>2</v>
      </c>
      <c r="M167" s="167">
        <f t="shared" si="78"/>
        <v>587</v>
      </c>
      <c r="N167" s="168">
        <f t="shared" si="78"/>
        <v>278</v>
      </c>
      <c r="Q167" s="25" t="s">
        <v>242</v>
      </c>
      <c r="R167" s="21" t="s">
        <v>243</v>
      </c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144"/>
    </row>
    <row r="168" spans="1:30" s="4" customFormat="1" ht="19" customHeight="1">
      <c r="A168" s="106" t="s">
        <v>244</v>
      </c>
      <c r="B168" s="99" t="s">
        <v>245</v>
      </c>
      <c r="C168" s="166">
        <v>13130</v>
      </c>
      <c r="D168" s="50">
        <v>2568</v>
      </c>
      <c r="E168" s="50"/>
      <c r="F168" s="73">
        <f>SUM(C168:E168)</f>
        <v>15698</v>
      </c>
      <c r="G168" s="50">
        <v>0</v>
      </c>
      <c r="H168" s="47">
        <v>15669</v>
      </c>
      <c r="I168" s="166">
        <v>589</v>
      </c>
      <c r="J168" s="47">
        <v>256</v>
      </c>
      <c r="K168" s="166">
        <v>14</v>
      </c>
      <c r="L168" s="47">
        <v>1</v>
      </c>
      <c r="M168" s="167">
        <f t="shared" si="78"/>
        <v>575</v>
      </c>
      <c r="N168" s="168">
        <f t="shared" si="78"/>
        <v>255</v>
      </c>
      <c r="Q168" s="25" t="s">
        <v>244</v>
      </c>
      <c r="R168" s="21" t="s">
        <v>245</v>
      </c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144"/>
    </row>
    <row r="169" spans="1:30" s="4" customFormat="1" ht="19" customHeight="1">
      <c r="A169" s="106" t="s">
        <v>510</v>
      </c>
      <c r="B169" s="99" t="s">
        <v>511</v>
      </c>
      <c r="C169" s="306" t="s">
        <v>467</v>
      </c>
      <c r="D169" s="307"/>
      <c r="E169" s="307"/>
      <c r="F169" s="307"/>
      <c r="G169" s="307"/>
      <c r="H169" s="308"/>
      <c r="I169" s="306" t="s">
        <v>467</v>
      </c>
      <c r="J169" s="308"/>
      <c r="K169" s="306" t="s">
        <v>467</v>
      </c>
      <c r="L169" s="308"/>
      <c r="M169" s="309" t="s">
        <v>467</v>
      </c>
      <c r="N169" s="310"/>
      <c r="Q169" s="25" t="s">
        <v>510</v>
      </c>
      <c r="R169" s="21" t="s">
        <v>511</v>
      </c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144"/>
    </row>
    <row r="170" spans="1:30" s="9" customFormat="1" ht="19" customHeight="1">
      <c r="A170" s="205" t="s">
        <v>246</v>
      </c>
      <c r="B170" s="104" t="s">
        <v>247</v>
      </c>
      <c r="C170" s="91">
        <f>SUM(C171:C172)</f>
        <v>273356</v>
      </c>
      <c r="D170" s="90">
        <f t="shared" ref="D170:N170" si="79">SUM(D171:D172)</f>
        <v>158592</v>
      </c>
      <c r="E170" s="90">
        <f t="shared" si="79"/>
        <v>7868</v>
      </c>
      <c r="F170" s="90">
        <f t="shared" si="79"/>
        <v>439816</v>
      </c>
      <c r="G170" s="90">
        <f t="shared" si="79"/>
        <v>0</v>
      </c>
      <c r="H170" s="201">
        <f t="shared" si="79"/>
        <v>309910</v>
      </c>
      <c r="I170" s="91">
        <f t="shared" si="79"/>
        <v>15654</v>
      </c>
      <c r="J170" s="201">
        <f t="shared" si="79"/>
        <v>6475</v>
      </c>
      <c r="K170" s="91">
        <f t="shared" si="79"/>
        <v>8290</v>
      </c>
      <c r="L170" s="201">
        <f t="shared" si="79"/>
        <v>2332</v>
      </c>
      <c r="M170" s="91">
        <f t="shared" si="79"/>
        <v>7364</v>
      </c>
      <c r="N170" s="196">
        <f t="shared" si="79"/>
        <v>4143</v>
      </c>
      <c r="Q170" s="23" t="s">
        <v>246</v>
      </c>
      <c r="R170" s="120" t="s">
        <v>247</v>
      </c>
      <c r="S170" s="180">
        <f t="shared" ref="S170:AD170" si="80">C170</f>
        <v>273356</v>
      </c>
      <c r="T170" s="180">
        <f t="shared" si="80"/>
        <v>158592</v>
      </c>
      <c r="U170" s="180">
        <f t="shared" si="80"/>
        <v>7868</v>
      </c>
      <c r="V170" s="180">
        <f t="shared" si="80"/>
        <v>439816</v>
      </c>
      <c r="W170" s="180">
        <f t="shared" si="80"/>
        <v>0</v>
      </c>
      <c r="X170" s="180">
        <f t="shared" si="80"/>
        <v>309910</v>
      </c>
      <c r="Y170" s="180">
        <f t="shared" si="80"/>
        <v>15654</v>
      </c>
      <c r="Z170" s="180">
        <f t="shared" si="80"/>
        <v>6475</v>
      </c>
      <c r="AA170" s="180">
        <f t="shared" si="80"/>
        <v>8290</v>
      </c>
      <c r="AB170" s="180">
        <f t="shared" si="80"/>
        <v>2332</v>
      </c>
      <c r="AC170" s="180">
        <f t="shared" si="80"/>
        <v>7364</v>
      </c>
      <c r="AD170" s="181">
        <f t="shared" si="80"/>
        <v>4143</v>
      </c>
    </row>
    <row r="171" spans="1:30" s="4" customFormat="1" ht="19" customHeight="1">
      <c r="A171" s="25" t="s">
        <v>512</v>
      </c>
      <c r="B171" s="15" t="s">
        <v>248</v>
      </c>
      <c r="C171" s="166">
        <v>189213</v>
      </c>
      <c r="D171" s="50">
        <v>116391</v>
      </c>
      <c r="E171" s="50">
        <v>6653</v>
      </c>
      <c r="F171" s="73">
        <f>SUM(C171:E171)</f>
        <v>312257</v>
      </c>
      <c r="G171" s="50">
        <v>0</v>
      </c>
      <c r="H171" s="47">
        <v>238224</v>
      </c>
      <c r="I171" s="166">
        <v>11704</v>
      </c>
      <c r="J171" s="47">
        <v>4954</v>
      </c>
      <c r="K171" s="166">
        <v>5666</v>
      </c>
      <c r="L171" s="47">
        <v>1568</v>
      </c>
      <c r="M171" s="167">
        <f>+I171-K171</f>
        <v>6038</v>
      </c>
      <c r="N171" s="168">
        <f t="shared" ref="M171:N172" si="81">+J171-L171</f>
        <v>3386</v>
      </c>
      <c r="Q171" s="25" t="s">
        <v>512</v>
      </c>
      <c r="R171" s="21" t="s">
        <v>248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144"/>
    </row>
    <row r="172" spans="1:30" s="16" customFormat="1" ht="19" customHeight="1">
      <c r="A172" s="111" t="s">
        <v>513</v>
      </c>
      <c r="B172" s="15" t="s">
        <v>249</v>
      </c>
      <c r="C172" s="166">
        <v>84143</v>
      </c>
      <c r="D172" s="50">
        <v>42201</v>
      </c>
      <c r="E172" s="50">
        <v>1215</v>
      </c>
      <c r="F172" s="73">
        <f>SUM(C172:E172)</f>
        <v>127559</v>
      </c>
      <c r="G172" s="50">
        <v>0</v>
      </c>
      <c r="H172" s="47">
        <v>71686</v>
      </c>
      <c r="I172" s="166">
        <v>3950</v>
      </c>
      <c r="J172" s="47">
        <v>1521</v>
      </c>
      <c r="K172" s="166">
        <v>2624</v>
      </c>
      <c r="L172" s="47">
        <v>764</v>
      </c>
      <c r="M172" s="167">
        <f t="shared" si="81"/>
        <v>1326</v>
      </c>
      <c r="N172" s="168">
        <f t="shared" si="81"/>
        <v>757</v>
      </c>
      <c r="Q172" s="111" t="s">
        <v>513</v>
      </c>
      <c r="R172" s="21" t="s">
        <v>249</v>
      </c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144"/>
    </row>
    <row r="173" spans="1:30" s="9" customFormat="1" ht="19" customHeight="1">
      <c r="A173" s="40" t="s">
        <v>428</v>
      </c>
      <c r="B173" s="41" t="s">
        <v>250</v>
      </c>
      <c r="C173" s="55">
        <v>165078</v>
      </c>
      <c r="D173" s="56">
        <v>61825</v>
      </c>
      <c r="E173" s="56">
        <v>11923</v>
      </c>
      <c r="F173" s="90">
        <f>SUM(C173:E173)</f>
        <v>238826</v>
      </c>
      <c r="G173" s="56">
        <v>0</v>
      </c>
      <c r="H173" s="44">
        <v>144188</v>
      </c>
      <c r="I173" s="55">
        <v>3566</v>
      </c>
      <c r="J173" s="44">
        <v>1029</v>
      </c>
      <c r="K173" s="55">
        <v>4837</v>
      </c>
      <c r="L173" s="44">
        <v>143</v>
      </c>
      <c r="M173" s="91">
        <f>+I173-K173</f>
        <v>-1271</v>
      </c>
      <c r="N173" s="196">
        <f>+J173-L173</f>
        <v>886</v>
      </c>
      <c r="Q173" s="23" t="s">
        <v>428</v>
      </c>
      <c r="R173" s="120" t="s">
        <v>250</v>
      </c>
      <c r="S173" s="180">
        <f t="shared" ref="S173:AD175" si="82">C173</f>
        <v>165078</v>
      </c>
      <c r="T173" s="180">
        <f t="shared" si="82"/>
        <v>61825</v>
      </c>
      <c r="U173" s="180">
        <f t="shared" si="82"/>
        <v>11923</v>
      </c>
      <c r="V173" s="180">
        <f t="shared" si="82"/>
        <v>238826</v>
      </c>
      <c r="W173" s="180">
        <f t="shared" si="82"/>
        <v>0</v>
      </c>
      <c r="X173" s="180">
        <f t="shared" si="82"/>
        <v>144188</v>
      </c>
      <c r="Y173" s="180">
        <f t="shared" si="82"/>
        <v>3566</v>
      </c>
      <c r="Z173" s="180">
        <f t="shared" si="82"/>
        <v>1029</v>
      </c>
      <c r="AA173" s="180">
        <f t="shared" si="82"/>
        <v>4837</v>
      </c>
      <c r="AB173" s="180">
        <f t="shared" si="82"/>
        <v>143</v>
      </c>
      <c r="AC173" s="180">
        <f t="shared" si="82"/>
        <v>-1271</v>
      </c>
      <c r="AD173" s="181">
        <f t="shared" si="82"/>
        <v>886</v>
      </c>
    </row>
    <row r="174" spans="1:30" s="9" customFormat="1" ht="19" customHeight="1">
      <c r="A174" s="108" t="s">
        <v>251</v>
      </c>
      <c r="B174" s="104" t="s">
        <v>252</v>
      </c>
      <c r="C174" s="54">
        <v>111439</v>
      </c>
      <c r="D174" s="77">
        <v>58044</v>
      </c>
      <c r="E174" s="77">
        <v>7165</v>
      </c>
      <c r="F174" s="90">
        <f>SUM(C174:E174)</f>
        <v>176648</v>
      </c>
      <c r="G174" s="77">
        <v>0</v>
      </c>
      <c r="H174" s="78">
        <v>105119</v>
      </c>
      <c r="I174" s="54">
        <v>4066</v>
      </c>
      <c r="J174" s="78">
        <v>1162</v>
      </c>
      <c r="K174" s="54">
        <v>6775</v>
      </c>
      <c r="L174" s="78">
        <v>1700</v>
      </c>
      <c r="M174" s="188">
        <f t="shared" ref="M174" si="83">+I174-K174</f>
        <v>-2709</v>
      </c>
      <c r="N174" s="191">
        <f>+J174-L174</f>
        <v>-538</v>
      </c>
      <c r="Q174" s="23" t="s">
        <v>251</v>
      </c>
      <c r="R174" s="120" t="s">
        <v>252</v>
      </c>
      <c r="S174" s="180">
        <f t="shared" si="82"/>
        <v>111439</v>
      </c>
      <c r="T174" s="180">
        <f t="shared" si="82"/>
        <v>58044</v>
      </c>
      <c r="U174" s="180">
        <f t="shared" si="82"/>
        <v>7165</v>
      </c>
      <c r="V174" s="180">
        <f t="shared" si="82"/>
        <v>176648</v>
      </c>
      <c r="W174" s="180">
        <f t="shared" si="82"/>
        <v>0</v>
      </c>
      <c r="X174" s="180">
        <f t="shared" si="82"/>
        <v>105119</v>
      </c>
      <c r="Y174" s="180">
        <f t="shared" si="82"/>
        <v>4066</v>
      </c>
      <c r="Z174" s="180">
        <f t="shared" si="82"/>
        <v>1162</v>
      </c>
      <c r="AA174" s="180">
        <f t="shared" si="82"/>
        <v>6775</v>
      </c>
      <c r="AB174" s="180">
        <f t="shared" si="82"/>
        <v>1700</v>
      </c>
      <c r="AC174" s="180">
        <f t="shared" si="82"/>
        <v>-2709</v>
      </c>
      <c r="AD174" s="181">
        <f t="shared" si="82"/>
        <v>-538</v>
      </c>
    </row>
    <row r="175" spans="1:30" s="19" customFormat="1" ht="19" customHeight="1">
      <c r="A175" s="116" t="s">
        <v>393</v>
      </c>
      <c r="B175" s="121" t="s">
        <v>394</v>
      </c>
      <c r="C175" s="239">
        <f>SUM(C176:C177)</f>
        <v>200756</v>
      </c>
      <c r="D175" s="240">
        <f t="shared" ref="D175:N175" si="84">SUM(D176:D177)</f>
        <v>109332</v>
      </c>
      <c r="E175" s="240">
        <f t="shared" si="84"/>
        <v>12834</v>
      </c>
      <c r="F175" s="240">
        <f t="shared" si="84"/>
        <v>322922</v>
      </c>
      <c r="G175" s="240">
        <f t="shared" si="84"/>
        <v>3055</v>
      </c>
      <c r="H175" s="241">
        <f t="shared" si="84"/>
        <v>130700</v>
      </c>
      <c r="I175" s="239">
        <f t="shared" si="84"/>
        <v>4090</v>
      </c>
      <c r="J175" s="241">
        <f t="shared" si="84"/>
        <v>1584</v>
      </c>
      <c r="K175" s="239">
        <f t="shared" si="84"/>
        <v>1416</v>
      </c>
      <c r="L175" s="241">
        <f t="shared" si="84"/>
        <v>836</v>
      </c>
      <c r="M175" s="239">
        <f t="shared" si="84"/>
        <v>2674</v>
      </c>
      <c r="N175" s="242">
        <f t="shared" si="84"/>
        <v>748</v>
      </c>
      <c r="Q175" s="217" t="s">
        <v>393</v>
      </c>
      <c r="R175" s="218" t="s">
        <v>394</v>
      </c>
      <c r="S175" s="219">
        <f t="shared" si="82"/>
        <v>200756</v>
      </c>
      <c r="T175" s="219">
        <f t="shared" si="82"/>
        <v>109332</v>
      </c>
      <c r="U175" s="219">
        <f t="shared" si="82"/>
        <v>12834</v>
      </c>
      <c r="V175" s="219">
        <f t="shared" si="82"/>
        <v>322922</v>
      </c>
      <c r="W175" s="219">
        <f t="shared" si="82"/>
        <v>3055</v>
      </c>
      <c r="X175" s="219">
        <f t="shared" si="82"/>
        <v>130700</v>
      </c>
      <c r="Y175" s="219">
        <f t="shared" si="82"/>
        <v>4090</v>
      </c>
      <c r="Z175" s="219">
        <f t="shared" si="82"/>
        <v>1584</v>
      </c>
      <c r="AA175" s="219">
        <f t="shared" si="82"/>
        <v>1416</v>
      </c>
      <c r="AB175" s="219">
        <f t="shared" si="82"/>
        <v>836</v>
      </c>
      <c r="AC175" s="219">
        <f t="shared" si="82"/>
        <v>2674</v>
      </c>
      <c r="AD175" s="220">
        <f t="shared" si="82"/>
        <v>748</v>
      </c>
    </row>
    <row r="176" spans="1:30" s="18" customFormat="1" ht="19" customHeight="1">
      <c r="A176" s="119" t="s">
        <v>381</v>
      </c>
      <c r="B176" s="122" t="s">
        <v>514</v>
      </c>
      <c r="C176" s="81">
        <v>200181</v>
      </c>
      <c r="D176" s="82">
        <v>49539</v>
      </c>
      <c r="E176" s="82">
        <v>12382</v>
      </c>
      <c r="F176" s="223">
        <f>SUM(C176:E176)</f>
        <v>262102</v>
      </c>
      <c r="G176" s="88">
        <v>3055</v>
      </c>
      <c r="H176" s="89">
        <v>98092</v>
      </c>
      <c r="I176" s="229">
        <v>2744</v>
      </c>
      <c r="J176" s="248">
        <v>247</v>
      </c>
      <c r="K176" s="229">
        <v>790</v>
      </c>
      <c r="L176" s="248">
        <v>210</v>
      </c>
      <c r="M176" s="232">
        <f>+I176-K176</f>
        <v>1954</v>
      </c>
      <c r="N176" s="233">
        <f>+J176-L176</f>
        <v>37</v>
      </c>
      <c r="Q176" s="114" t="s">
        <v>381</v>
      </c>
      <c r="R176" s="227" t="s">
        <v>514</v>
      </c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228"/>
    </row>
    <row r="177" spans="1:30" s="22" customFormat="1" ht="19" customHeight="1">
      <c r="A177" s="123" t="s">
        <v>380</v>
      </c>
      <c r="B177" s="122" t="s">
        <v>429</v>
      </c>
      <c r="C177" s="83">
        <v>575</v>
      </c>
      <c r="D177" s="84">
        <v>59793</v>
      </c>
      <c r="E177" s="84">
        <v>452</v>
      </c>
      <c r="F177" s="223">
        <f>SUM(C177:E177)</f>
        <v>60820</v>
      </c>
      <c r="G177" s="249">
        <v>0</v>
      </c>
      <c r="H177" s="250">
        <v>32608</v>
      </c>
      <c r="I177" s="251">
        <v>1346</v>
      </c>
      <c r="J177" s="250">
        <v>1337</v>
      </c>
      <c r="K177" s="251">
        <v>626</v>
      </c>
      <c r="L177" s="250">
        <v>626</v>
      </c>
      <c r="M177" s="252">
        <f>+I177-K177</f>
        <v>720</v>
      </c>
      <c r="N177" s="253">
        <f>+J177-L177</f>
        <v>711</v>
      </c>
      <c r="Q177" s="126" t="s">
        <v>380</v>
      </c>
      <c r="R177" s="227" t="s">
        <v>515</v>
      </c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228"/>
    </row>
    <row r="178" spans="1:30" s="9" customFormat="1" ht="19" customHeight="1">
      <c r="A178" s="105" t="s">
        <v>405</v>
      </c>
      <c r="B178" s="41" t="s">
        <v>253</v>
      </c>
      <c r="C178" s="91">
        <f>SUM(C179:C181)</f>
        <v>325464</v>
      </c>
      <c r="D178" s="90">
        <f t="shared" ref="D178:N178" si="85">SUM(D179:D181)</f>
        <v>94098</v>
      </c>
      <c r="E178" s="90">
        <f t="shared" si="85"/>
        <v>14229</v>
      </c>
      <c r="F178" s="90">
        <f t="shared" si="85"/>
        <v>433791</v>
      </c>
      <c r="G178" s="90">
        <f t="shared" si="85"/>
        <v>0</v>
      </c>
      <c r="H178" s="201">
        <f t="shared" si="85"/>
        <v>217657</v>
      </c>
      <c r="I178" s="91">
        <f t="shared" si="85"/>
        <v>9359</v>
      </c>
      <c r="J178" s="201">
        <f t="shared" si="85"/>
        <v>2303</v>
      </c>
      <c r="K178" s="91">
        <f t="shared" si="85"/>
        <v>9940</v>
      </c>
      <c r="L178" s="201">
        <f t="shared" si="85"/>
        <v>3217</v>
      </c>
      <c r="M178" s="91">
        <f t="shared" si="85"/>
        <v>-581</v>
      </c>
      <c r="N178" s="196">
        <f t="shared" si="85"/>
        <v>-914</v>
      </c>
      <c r="Q178" s="23" t="s">
        <v>405</v>
      </c>
      <c r="R178" s="120" t="s">
        <v>253</v>
      </c>
      <c r="S178" s="180">
        <f t="shared" ref="S178:AD178" si="86">C178</f>
        <v>325464</v>
      </c>
      <c r="T178" s="180">
        <f t="shared" si="86"/>
        <v>94098</v>
      </c>
      <c r="U178" s="180">
        <f t="shared" si="86"/>
        <v>14229</v>
      </c>
      <c r="V178" s="180">
        <f t="shared" si="86"/>
        <v>433791</v>
      </c>
      <c r="W178" s="180">
        <f t="shared" si="86"/>
        <v>0</v>
      </c>
      <c r="X178" s="180">
        <f t="shared" si="86"/>
        <v>217657</v>
      </c>
      <c r="Y178" s="180">
        <f t="shared" si="86"/>
        <v>9359</v>
      </c>
      <c r="Z178" s="180">
        <f t="shared" si="86"/>
        <v>2303</v>
      </c>
      <c r="AA178" s="180">
        <f t="shared" si="86"/>
        <v>9940</v>
      </c>
      <c r="AB178" s="180">
        <f t="shared" si="86"/>
        <v>3217</v>
      </c>
      <c r="AC178" s="180">
        <f t="shared" si="86"/>
        <v>-581</v>
      </c>
      <c r="AD178" s="181">
        <f t="shared" si="86"/>
        <v>-914</v>
      </c>
    </row>
    <row r="179" spans="1:30" s="4" customFormat="1" ht="19" customHeight="1">
      <c r="A179" s="106" t="s">
        <v>406</v>
      </c>
      <c r="B179" s="99" t="s">
        <v>254</v>
      </c>
      <c r="C179" s="48">
        <v>282624</v>
      </c>
      <c r="D179" s="50">
        <v>75659</v>
      </c>
      <c r="E179" s="50">
        <v>13143</v>
      </c>
      <c r="F179" s="73">
        <f>SUM(C179:E179)</f>
        <v>371426</v>
      </c>
      <c r="G179" s="50">
        <v>0</v>
      </c>
      <c r="H179" s="47">
        <v>155368</v>
      </c>
      <c r="I179" s="48">
        <v>7330</v>
      </c>
      <c r="J179" s="47">
        <v>1562</v>
      </c>
      <c r="K179" s="48">
        <v>6000</v>
      </c>
      <c r="L179" s="47">
        <v>2248</v>
      </c>
      <c r="M179" s="167">
        <f t="shared" ref="M179:N181" si="87">+I179-K179</f>
        <v>1330</v>
      </c>
      <c r="N179" s="168">
        <f t="shared" si="87"/>
        <v>-686</v>
      </c>
      <c r="Q179" s="25" t="s">
        <v>406</v>
      </c>
      <c r="R179" s="21" t="s">
        <v>254</v>
      </c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144"/>
    </row>
    <row r="180" spans="1:30" s="4" customFormat="1" ht="19" customHeight="1">
      <c r="A180" s="106" t="s">
        <v>407</v>
      </c>
      <c r="B180" s="99" t="s">
        <v>255</v>
      </c>
      <c r="C180" s="48">
        <v>42840</v>
      </c>
      <c r="D180" s="50">
        <v>18439</v>
      </c>
      <c r="E180" s="50">
        <v>1086</v>
      </c>
      <c r="F180" s="73">
        <f>SUM(C180:E180)</f>
        <v>62365</v>
      </c>
      <c r="G180" s="50">
        <v>0</v>
      </c>
      <c r="H180" s="47">
        <v>62289</v>
      </c>
      <c r="I180" s="48">
        <v>2018</v>
      </c>
      <c r="J180" s="47">
        <v>738</v>
      </c>
      <c r="K180" s="48">
        <v>460</v>
      </c>
      <c r="L180" s="47">
        <v>404</v>
      </c>
      <c r="M180" s="167">
        <f t="shared" si="87"/>
        <v>1558</v>
      </c>
      <c r="N180" s="168">
        <f t="shared" si="87"/>
        <v>334</v>
      </c>
      <c r="Q180" s="25" t="s">
        <v>407</v>
      </c>
      <c r="R180" s="21" t="s">
        <v>255</v>
      </c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144"/>
    </row>
    <row r="181" spans="1:30" s="16" customFormat="1" ht="19" customHeight="1">
      <c r="A181" s="107" t="s">
        <v>408</v>
      </c>
      <c r="B181" s="99" t="s">
        <v>256</v>
      </c>
      <c r="C181" s="48">
        <v>0</v>
      </c>
      <c r="D181" s="50">
        <v>0</v>
      </c>
      <c r="E181" s="50">
        <v>0</v>
      </c>
      <c r="F181" s="73">
        <f>SUM(C181:E181)</f>
        <v>0</v>
      </c>
      <c r="G181" s="50">
        <v>0</v>
      </c>
      <c r="H181" s="47">
        <v>0</v>
      </c>
      <c r="I181" s="48">
        <v>11</v>
      </c>
      <c r="J181" s="47">
        <v>3</v>
      </c>
      <c r="K181" s="48">
        <v>3480</v>
      </c>
      <c r="L181" s="47">
        <v>565</v>
      </c>
      <c r="M181" s="167">
        <f t="shared" si="87"/>
        <v>-3469</v>
      </c>
      <c r="N181" s="168">
        <f t="shared" si="87"/>
        <v>-562</v>
      </c>
      <c r="Q181" s="111" t="s">
        <v>408</v>
      </c>
      <c r="R181" s="21" t="s">
        <v>256</v>
      </c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144"/>
    </row>
    <row r="182" spans="1:30" s="9" customFormat="1" ht="19" customHeight="1">
      <c r="A182" s="254" t="s">
        <v>257</v>
      </c>
      <c r="B182" s="255" t="s">
        <v>258</v>
      </c>
      <c r="C182" s="68">
        <v>135499</v>
      </c>
      <c r="D182" s="69">
        <v>63050</v>
      </c>
      <c r="E182" s="69">
        <v>7011</v>
      </c>
      <c r="F182" s="70">
        <f>SUM(C182:E182)</f>
        <v>205560</v>
      </c>
      <c r="G182" s="69">
        <v>3175</v>
      </c>
      <c r="H182" s="71">
        <v>100962</v>
      </c>
      <c r="I182" s="68">
        <v>4464</v>
      </c>
      <c r="J182" s="71">
        <v>1417</v>
      </c>
      <c r="K182" s="68">
        <v>47</v>
      </c>
      <c r="L182" s="71">
        <v>8</v>
      </c>
      <c r="M182" s="256">
        <f>+I182-K182</f>
        <v>4417</v>
      </c>
      <c r="N182" s="257">
        <f>+J182-L182</f>
        <v>1409</v>
      </c>
      <c r="Q182" s="30" t="s">
        <v>257</v>
      </c>
      <c r="R182" s="258" t="s">
        <v>258</v>
      </c>
      <c r="S182" s="180">
        <f t="shared" ref="S182:AD183" si="88">C182</f>
        <v>135499</v>
      </c>
      <c r="T182" s="180">
        <f t="shared" si="88"/>
        <v>63050</v>
      </c>
      <c r="U182" s="180">
        <f t="shared" si="88"/>
        <v>7011</v>
      </c>
      <c r="V182" s="180">
        <f t="shared" si="88"/>
        <v>205560</v>
      </c>
      <c r="W182" s="180">
        <f t="shared" si="88"/>
        <v>3175</v>
      </c>
      <c r="X182" s="180">
        <f t="shared" si="88"/>
        <v>100962</v>
      </c>
      <c r="Y182" s="180">
        <f t="shared" si="88"/>
        <v>4464</v>
      </c>
      <c r="Z182" s="180">
        <f t="shared" si="88"/>
        <v>1417</v>
      </c>
      <c r="AA182" s="180">
        <f t="shared" si="88"/>
        <v>47</v>
      </c>
      <c r="AB182" s="180">
        <f t="shared" si="88"/>
        <v>8</v>
      </c>
      <c r="AC182" s="180">
        <f t="shared" si="88"/>
        <v>4417</v>
      </c>
      <c r="AD182" s="181">
        <f t="shared" si="88"/>
        <v>1409</v>
      </c>
    </row>
    <row r="183" spans="1:30" s="9" customFormat="1" ht="19" customHeight="1">
      <c r="A183" s="105" t="s">
        <v>259</v>
      </c>
      <c r="B183" s="41" t="s">
        <v>260</v>
      </c>
      <c r="C183" s="91">
        <f>SUM(C184:C188)</f>
        <v>269810</v>
      </c>
      <c r="D183" s="90">
        <f>SUM(D184:D188)</f>
        <v>104741</v>
      </c>
      <c r="E183" s="90">
        <f>SUM(E184:E188)</f>
        <v>17222</v>
      </c>
      <c r="F183" s="90">
        <f>SUM(F184:F188)</f>
        <v>391773</v>
      </c>
      <c r="G183" s="90">
        <f t="shared" ref="G183:N183" si="89">SUM(G184:G188)</f>
        <v>0</v>
      </c>
      <c r="H183" s="201">
        <f>SUM(H184:H188)</f>
        <v>257106</v>
      </c>
      <c r="I183" s="91">
        <f>SUM(I184:I188)</f>
        <v>12167</v>
      </c>
      <c r="J183" s="201">
        <f>SUM(J184:J188)</f>
        <v>6952</v>
      </c>
      <c r="K183" s="91">
        <f>SUM(K184:K188)</f>
        <v>27598</v>
      </c>
      <c r="L183" s="201">
        <f>SUM(L184:L188)</f>
        <v>12908</v>
      </c>
      <c r="M183" s="91">
        <f t="shared" si="89"/>
        <v>-15431</v>
      </c>
      <c r="N183" s="196">
        <f t="shared" si="89"/>
        <v>-5956</v>
      </c>
      <c r="Q183" s="23" t="s">
        <v>259</v>
      </c>
      <c r="R183" s="120" t="s">
        <v>260</v>
      </c>
      <c r="S183" s="180">
        <f t="shared" si="88"/>
        <v>269810</v>
      </c>
      <c r="T183" s="180">
        <f t="shared" si="88"/>
        <v>104741</v>
      </c>
      <c r="U183" s="180">
        <f t="shared" si="88"/>
        <v>17222</v>
      </c>
      <c r="V183" s="180">
        <f t="shared" si="88"/>
        <v>391773</v>
      </c>
      <c r="W183" s="180">
        <f t="shared" si="88"/>
        <v>0</v>
      </c>
      <c r="X183" s="180">
        <f t="shared" si="88"/>
        <v>257106</v>
      </c>
      <c r="Y183" s="180">
        <f t="shared" si="88"/>
        <v>12167</v>
      </c>
      <c r="Z183" s="180">
        <f t="shared" si="88"/>
        <v>6952</v>
      </c>
      <c r="AA183" s="180">
        <f t="shared" si="88"/>
        <v>27598</v>
      </c>
      <c r="AB183" s="180">
        <f t="shared" si="88"/>
        <v>12908</v>
      </c>
      <c r="AC183" s="180">
        <f t="shared" si="88"/>
        <v>-15431</v>
      </c>
      <c r="AD183" s="181">
        <f t="shared" si="88"/>
        <v>-5956</v>
      </c>
    </row>
    <row r="184" spans="1:30" s="4" customFormat="1" ht="19" customHeight="1">
      <c r="A184" s="106" t="s">
        <v>516</v>
      </c>
      <c r="B184" s="99" t="s">
        <v>261</v>
      </c>
      <c r="C184" s="166">
        <v>185423</v>
      </c>
      <c r="D184" s="50">
        <v>47847</v>
      </c>
      <c r="E184" s="50">
        <v>10562</v>
      </c>
      <c r="F184" s="73">
        <f>SUM(C184:E184)</f>
        <v>243832</v>
      </c>
      <c r="G184" s="50">
        <v>0</v>
      </c>
      <c r="H184" s="47">
        <v>123910</v>
      </c>
      <c r="I184" s="166">
        <v>5151</v>
      </c>
      <c r="J184" s="47">
        <v>2799</v>
      </c>
      <c r="K184" s="166">
        <v>10183</v>
      </c>
      <c r="L184" s="47">
        <v>4652</v>
      </c>
      <c r="M184" s="167">
        <f t="shared" ref="M184:N188" si="90">+I184-K184</f>
        <v>-5032</v>
      </c>
      <c r="N184" s="168">
        <f t="shared" si="90"/>
        <v>-1853</v>
      </c>
      <c r="Q184" s="25" t="s">
        <v>516</v>
      </c>
      <c r="R184" s="21" t="s">
        <v>261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144"/>
    </row>
    <row r="185" spans="1:30" s="4" customFormat="1" ht="19" customHeight="1">
      <c r="A185" s="106" t="s">
        <v>262</v>
      </c>
      <c r="B185" s="99" t="s">
        <v>517</v>
      </c>
      <c r="C185" s="166">
        <v>20168</v>
      </c>
      <c r="D185" s="50">
        <v>7168</v>
      </c>
      <c r="E185" s="50">
        <v>378</v>
      </c>
      <c r="F185" s="73">
        <f>SUM(C185:E185)</f>
        <v>27714</v>
      </c>
      <c r="G185" s="50">
        <v>0</v>
      </c>
      <c r="H185" s="47">
        <v>27213</v>
      </c>
      <c r="I185" s="166">
        <v>2353</v>
      </c>
      <c r="J185" s="47">
        <v>1009</v>
      </c>
      <c r="K185" s="166">
        <v>1378</v>
      </c>
      <c r="L185" s="47">
        <v>107</v>
      </c>
      <c r="M185" s="167">
        <f t="shared" si="90"/>
        <v>975</v>
      </c>
      <c r="N185" s="168">
        <f t="shared" si="90"/>
        <v>902</v>
      </c>
      <c r="Q185" s="25" t="s">
        <v>262</v>
      </c>
      <c r="R185" s="21" t="s">
        <v>517</v>
      </c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144"/>
    </row>
    <row r="186" spans="1:30" s="4" customFormat="1" ht="19" customHeight="1">
      <c r="A186" s="106" t="s">
        <v>263</v>
      </c>
      <c r="B186" s="99" t="s">
        <v>264</v>
      </c>
      <c r="C186" s="166">
        <v>21943</v>
      </c>
      <c r="D186" s="50">
        <v>14823</v>
      </c>
      <c r="E186" s="50">
        <v>1405</v>
      </c>
      <c r="F186" s="73">
        <f>SUM(C186:E186)</f>
        <v>38171</v>
      </c>
      <c r="G186" s="50">
        <v>0</v>
      </c>
      <c r="H186" s="47">
        <v>31226</v>
      </c>
      <c r="I186" s="166">
        <v>1911</v>
      </c>
      <c r="J186" s="47">
        <v>1072</v>
      </c>
      <c r="K186" s="166">
        <v>305</v>
      </c>
      <c r="L186" s="47">
        <v>196</v>
      </c>
      <c r="M186" s="167">
        <f t="shared" si="90"/>
        <v>1606</v>
      </c>
      <c r="N186" s="168">
        <f t="shared" si="90"/>
        <v>876</v>
      </c>
      <c r="Q186" s="25" t="s">
        <v>263</v>
      </c>
      <c r="R186" s="21" t="s">
        <v>264</v>
      </c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144"/>
    </row>
    <row r="187" spans="1:30" s="4" customFormat="1" ht="19" customHeight="1">
      <c r="A187" s="106" t="s">
        <v>265</v>
      </c>
      <c r="B187" s="99" t="s">
        <v>266</v>
      </c>
      <c r="C187" s="166">
        <v>28201</v>
      </c>
      <c r="D187" s="50">
        <v>12570</v>
      </c>
      <c r="E187" s="50">
        <v>3633</v>
      </c>
      <c r="F187" s="73">
        <f>SUM(C187:E187)</f>
        <v>44404</v>
      </c>
      <c r="G187" s="50">
        <v>0</v>
      </c>
      <c r="H187" s="47">
        <v>39907</v>
      </c>
      <c r="I187" s="166">
        <v>1091</v>
      </c>
      <c r="J187" s="47">
        <v>632</v>
      </c>
      <c r="K187" s="166">
        <v>64</v>
      </c>
      <c r="L187" s="47">
        <v>26</v>
      </c>
      <c r="M187" s="167">
        <f t="shared" si="90"/>
        <v>1027</v>
      </c>
      <c r="N187" s="168">
        <f t="shared" si="90"/>
        <v>606</v>
      </c>
      <c r="Q187" s="25" t="s">
        <v>265</v>
      </c>
      <c r="R187" s="21" t="s">
        <v>266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144"/>
    </row>
    <row r="188" spans="1:30" s="16" customFormat="1" ht="19" customHeight="1">
      <c r="A188" s="106" t="s">
        <v>267</v>
      </c>
      <c r="B188" s="99" t="s">
        <v>268</v>
      </c>
      <c r="C188" s="206">
        <v>14075</v>
      </c>
      <c r="D188" s="207">
        <v>22333</v>
      </c>
      <c r="E188" s="207">
        <v>1244</v>
      </c>
      <c r="F188" s="73">
        <f>SUM(C188:E188)</f>
        <v>37652</v>
      </c>
      <c r="G188" s="50">
        <v>0</v>
      </c>
      <c r="H188" s="208">
        <v>34850</v>
      </c>
      <c r="I188" s="206">
        <v>1661</v>
      </c>
      <c r="J188" s="208">
        <v>1440</v>
      </c>
      <c r="K188" s="206">
        <v>15668</v>
      </c>
      <c r="L188" s="208">
        <v>7927</v>
      </c>
      <c r="M188" s="209">
        <f t="shared" si="90"/>
        <v>-14007</v>
      </c>
      <c r="N188" s="210">
        <f t="shared" si="90"/>
        <v>-6487</v>
      </c>
      <c r="Q188" s="25" t="s">
        <v>267</v>
      </c>
      <c r="R188" s="21" t="s">
        <v>268</v>
      </c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144"/>
    </row>
    <row r="189" spans="1:30" s="9" customFormat="1" ht="19" customHeight="1">
      <c r="A189" s="40" t="s">
        <v>518</v>
      </c>
      <c r="B189" s="41" t="s">
        <v>269</v>
      </c>
      <c r="C189" s="91">
        <f>SUM(C190:C193)</f>
        <v>299299</v>
      </c>
      <c r="D189" s="90">
        <f>SUM(D190:D193)</f>
        <v>116324</v>
      </c>
      <c r="E189" s="90">
        <f>SUM(E190:E193)</f>
        <v>20901</v>
      </c>
      <c r="F189" s="90">
        <f>SUM(F190:F193)</f>
        <v>436524</v>
      </c>
      <c r="G189" s="90">
        <f t="shared" ref="G189:N189" si="91">SUM(G190:G193)</f>
        <v>0</v>
      </c>
      <c r="H189" s="201">
        <f>SUM(H190:H193)</f>
        <v>225842</v>
      </c>
      <c r="I189" s="91">
        <f t="shared" si="91"/>
        <v>9896</v>
      </c>
      <c r="J189" s="201">
        <f t="shared" si="91"/>
        <v>2964</v>
      </c>
      <c r="K189" s="91">
        <f t="shared" si="91"/>
        <v>8237</v>
      </c>
      <c r="L189" s="201">
        <f t="shared" si="91"/>
        <v>2212</v>
      </c>
      <c r="M189" s="91">
        <f t="shared" si="91"/>
        <v>1659</v>
      </c>
      <c r="N189" s="196">
        <f t="shared" si="91"/>
        <v>752</v>
      </c>
      <c r="Q189" s="23">
        <v>33</v>
      </c>
      <c r="R189" s="120" t="s">
        <v>269</v>
      </c>
      <c r="S189" s="180">
        <f t="shared" ref="S189:AD189" si="92">C189</f>
        <v>299299</v>
      </c>
      <c r="T189" s="180">
        <f t="shared" si="92"/>
        <v>116324</v>
      </c>
      <c r="U189" s="180">
        <f t="shared" si="92"/>
        <v>20901</v>
      </c>
      <c r="V189" s="180">
        <f t="shared" si="92"/>
        <v>436524</v>
      </c>
      <c r="W189" s="180">
        <f t="shared" si="92"/>
        <v>0</v>
      </c>
      <c r="X189" s="180">
        <f t="shared" si="92"/>
        <v>225842</v>
      </c>
      <c r="Y189" s="180">
        <f t="shared" si="92"/>
        <v>9896</v>
      </c>
      <c r="Z189" s="180">
        <f t="shared" si="92"/>
        <v>2964</v>
      </c>
      <c r="AA189" s="180">
        <f t="shared" si="92"/>
        <v>8237</v>
      </c>
      <c r="AB189" s="180">
        <f t="shared" si="92"/>
        <v>2212</v>
      </c>
      <c r="AC189" s="180">
        <f t="shared" si="92"/>
        <v>1659</v>
      </c>
      <c r="AD189" s="181">
        <f t="shared" si="92"/>
        <v>752</v>
      </c>
    </row>
    <row r="190" spans="1:30" s="4" customFormat="1" ht="19" customHeight="1">
      <c r="A190" s="106" t="s">
        <v>270</v>
      </c>
      <c r="B190" s="99" t="s">
        <v>271</v>
      </c>
      <c r="C190" s="200">
        <v>243860</v>
      </c>
      <c r="D190" s="63">
        <v>82917</v>
      </c>
      <c r="E190" s="63">
        <v>19904</v>
      </c>
      <c r="F190" s="73">
        <f>SUM(C190:E190)</f>
        <v>346681</v>
      </c>
      <c r="G190" s="63">
        <v>0</v>
      </c>
      <c r="H190" s="64">
        <v>140476</v>
      </c>
      <c r="I190" s="166">
        <v>6437</v>
      </c>
      <c r="J190" s="64">
        <v>1514</v>
      </c>
      <c r="K190" s="200">
        <v>7227</v>
      </c>
      <c r="L190" s="64">
        <v>2183</v>
      </c>
      <c r="M190" s="202">
        <f t="shared" ref="M190:N193" si="93">+I190-K190</f>
        <v>-790</v>
      </c>
      <c r="N190" s="203">
        <f t="shared" si="93"/>
        <v>-669</v>
      </c>
      <c r="Q190" s="25" t="s">
        <v>270</v>
      </c>
      <c r="R190" s="21" t="s">
        <v>271</v>
      </c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144"/>
    </row>
    <row r="191" spans="1:30" s="4" customFormat="1" ht="19" customHeight="1">
      <c r="A191" s="106" t="s">
        <v>272</v>
      </c>
      <c r="B191" s="99" t="s">
        <v>273</v>
      </c>
      <c r="C191" s="200">
        <v>22336</v>
      </c>
      <c r="D191" s="63">
        <v>15143</v>
      </c>
      <c r="E191" s="63">
        <v>391</v>
      </c>
      <c r="F191" s="73">
        <f>SUM(C191:E191)</f>
        <v>37870</v>
      </c>
      <c r="G191" s="63">
        <v>0</v>
      </c>
      <c r="H191" s="64">
        <v>36370</v>
      </c>
      <c r="I191" s="166">
        <v>1637</v>
      </c>
      <c r="J191" s="64">
        <v>689</v>
      </c>
      <c r="K191" s="200">
        <v>785</v>
      </c>
      <c r="L191" s="64">
        <v>18</v>
      </c>
      <c r="M191" s="202">
        <f t="shared" si="93"/>
        <v>852</v>
      </c>
      <c r="N191" s="203">
        <f t="shared" si="93"/>
        <v>671</v>
      </c>
      <c r="Q191" s="25" t="s">
        <v>272</v>
      </c>
      <c r="R191" s="21" t="s">
        <v>273</v>
      </c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144"/>
    </row>
    <row r="192" spans="1:30" s="4" customFormat="1" ht="19" customHeight="1">
      <c r="A192" s="106" t="s">
        <v>274</v>
      </c>
      <c r="B192" s="99" t="s">
        <v>275</v>
      </c>
      <c r="C192" s="200">
        <v>30658</v>
      </c>
      <c r="D192" s="63">
        <v>13582</v>
      </c>
      <c r="E192" s="63">
        <v>558</v>
      </c>
      <c r="F192" s="73">
        <f>SUM(C192:E192)</f>
        <v>44798</v>
      </c>
      <c r="G192" s="63">
        <v>0</v>
      </c>
      <c r="H192" s="64">
        <v>41810</v>
      </c>
      <c r="I192" s="166">
        <v>1606</v>
      </c>
      <c r="J192" s="64">
        <v>687</v>
      </c>
      <c r="K192" s="200">
        <v>224</v>
      </c>
      <c r="L192" s="64">
        <v>10</v>
      </c>
      <c r="M192" s="202">
        <f t="shared" si="93"/>
        <v>1382</v>
      </c>
      <c r="N192" s="203">
        <f t="shared" si="93"/>
        <v>677</v>
      </c>
      <c r="Q192" s="25" t="s">
        <v>274</v>
      </c>
      <c r="R192" s="21" t="s">
        <v>275</v>
      </c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144"/>
    </row>
    <row r="193" spans="1:30" s="16" customFormat="1" ht="19" customHeight="1">
      <c r="A193" s="106" t="s">
        <v>276</v>
      </c>
      <c r="B193" s="99" t="s">
        <v>277</v>
      </c>
      <c r="C193" s="200">
        <v>2445</v>
      </c>
      <c r="D193" s="63">
        <v>4682</v>
      </c>
      <c r="E193" s="63">
        <v>48</v>
      </c>
      <c r="F193" s="73">
        <f>SUM(C193:E193)</f>
        <v>7175</v>
      </c>
      <c r="G193" s="63">
        <v>0</v>
      </c>
      <c r="H193" s="64">
        <v>7186</v>
      </c>
      <c r="I193" s="200">
        <v>216</v>
      </c>
      <c r="J193" s="64">
        <v>74</v>
      </c>
      <c r="K193" s="200">
        <v>1</v>
      </c>
      <c r="L193" s="64">
        <v>1</v>
      </c>
      <c r="M193" s="202">
        <f t="shared" si="93"/>
        <v>215</v>
      </c>
      <c r="N193" s="203">
        <f t="shared" si="93"/>
        <v>73</v>
      </c>
      <c r="Q193" s="25" t="s">
        <v>276</v>
      </c>
      <c r="R193" s="21" t="s">
        <v>277</v>
      </c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144"/>
    </row>
    <row r="194" spans="1:30" s="9" customFormat="1" ht="19" customHeight="1">
      <c r="A194" s="105" t="s">
        <v>278</v>
      </c>
      <c r="B194" s="41" t="s">
        <v>279</v>
      </c>
      <c r="C194" s="91">
        <f t="shared" ref="C194:N194" si="94">SUM(C195:C196)</f>
        <v>386929</v>
      </c>
      <c r="D194" s="90">
        <f t="shared" si="94"/>
        <v>148355</v>
      </c>
      <c r="E194" s="90">
        <f t="shared" si="94"/>
        <v>23912</v>
      </c>
      <c r="F194" s="90">
        <f t="shared" si="94"/>
        <v>559196</v>
      </c>
      <c r="G194" s="90">
        <f t="shared" si="94"/>
        <v>7080</v>
      </c>
      <c r="H194" s="201">
        <f t="shared" si="94"/>
        <v>285810</v>
      </c>
      <c r="I194" s="91">
        <f t="shared" si="94"/>
        <v>10839</v>
      </c>
      <c r="J194" s="201">
        <f t="shared" si="94"/>
        <v>3229</v>
      </c>
      <c r="K194" s="91">
        <f t="shared" si="94"/>
        <v>4092</v>
      </c>
      <c r="L194" s="201">
        <f t="shared" si="94"/>
        <v>1591</v>
      </c>
      <c r="M194" s="91">
        <f t="shared" si="94"/>
        <v>6747</v>
      </c>
      <c r="N194" s="196">
        <f t="shared" si="94"/>
        <v>1638</v>
      </c>
      <c r="Q194" s="23" t="s">
        <v>278</v>
      </c>
      <c r="R194" s="120" t="s">
        <v>279</v>
      </c>
      <c r="S194" s="180">
        <f t="shared" ref="S194:AD194" si="95">C194</f>
        <v>386929</v>
      </c>
      <c r="T194" s="180">
        <f t="shared" si="95"/>
        <v>148355</v>
      </c>
      <c r="U194" s="180">
        <f t="shared" si="95"/>
        <v>23912</v>
      </c>
      <c r="V194" s="180">
        <f t="shared" si="95"/>
        <v>559196</v>
      </c>
      <c r="W194" s="180">
        <f t="shared" si="95"/>
        <v>7080</v>
      </c>
      <c r="X194" s="180">
        <f t="shared" si="95"/>
        <v>285810</v>
      </c>
      <c r="Y194" s="180">
        <f t="shared" si="95"/>
        <v>10839</v>
      </c>
      <c r="Z194" s="180">
        <f t="shared" si="95"/>
        <v>3229</v>
      </c>
      <c r="AA194" s="180">
        <f t="shared" si="95"/>
        <v>4092</v>
      </c>
      <c r="AB194" s="180">
        <f t="shared" si="95"/>
        <v>1591</v>
      </c>
      <c r="AC194" s="180">
        <f t="shared" si="95"/>
        <v>6747</v>
      </c>
      <c r="AD194" s="181">
        <f t="shared" si="95"/>
        <v>1638</v>
      </c>
    </row>
    <row r="195" spans="1:30" s="16" customFormat="1" ht="19" customHeight="1">
      <c r="A195" s="106" t="s">
        <v>280</v>
      </c>
      <c r="B195" s="99" t="s">
        <v>283</v>
      </c>
      <c r="C195" s="62">
        <v>281296</v>
      </c>
      <c r="D195" s="63">
        <v>83107</v>
      </c>
      <c r="E195" s="63">
        <v>17787</v>
      </c>
      <c r="F195" s="73">
        <f>SUM(C195:E195)</f>
        <v>382190</v>
      </c>
      <c r="G195" s="63">
        <v>7080</v>
      </c>
      <c r="H195" s="64">
        <v>184597</v>
      </c>
      <c r="I195" s="62">
        <v>5918</v>
      </c>
      <c r="J195" s="64">
        <v>1638</v>
      </c>
      <c r="K195" s="62">
        <v>3238</v>
      </c>
      <c r="L195" s="64">
        <v>1239</v>
      </c>
      <c r="M195" s="202">
        <f>+I195-K195</f>
        <v>2680</v>
      </c>
      <c r="N195" s="203">
        <f>+J195-L195</f>
        <v>399</v>
      </c>
      <c r="Q195" s="25" t="s">
        <v>280</v>
      </c>
      <c r="R195" s="21" t="s">
        <v>283</v>
      </c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144"/>
    </row>
    <row r="196" spans="1:30" s="4" customFormat="1" ht="19" customHeight="1">
      <c r="A196" s="107" t="s">
        <v>282</v>
      </c>
      <c r="B196" s="99" t="s">
        <v>281</v>
      </c>
      <c r="C196" s="48">
        <v>105633</v>
      </c>
      <c r="D196" s="50">
        <v>65248</v>
      </c>
      <c r="E196" s="50">
        <v>6125</v>
      </c>
      <c r="F196" s="73">
        <f>SUM(C196:E196)</f>
        <v>177006</v>
      </c>
      <c r="G196" s="53">
        <v>0</v>
      </c>
      <c r="H196" s="47">
        <v>101213</v>
      </c>
      <c r="I196" s="48">
        <v>4921</v>
      </c>
      <c r="J196" s="47">
        <v>1591</v>
      </c>
      <c r="K196" s="48">
        <v>854</v>
      </c>
      <c r="L196" s="47">
        <v>352</v>
      </c>
      <c r="M196" s="167">
        <f>+I196-K196</f>
        <v>4067</v>
      </c>
      <c r="N196" s="168">
        <f>+J196-L196</f>
        <v>1239</v>
      </c>
      <c r="Q196" s="111" t="s">
        <v>282</v>
      </c>
      <c r="R196" s="21" t="s">
        <v>281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144"/>
    </row>
    <row r="197" spans="1:30" s="9" customFormat="1" ht="19" customHeight="1">
      <c r="A197" s="105" t="s">
        <v>395</v>
      </c>
      <c r="B197" s="41" t="s">
        <v>430</v>
      </c>
      <c r="C197" s="91">
        <f t="shared" ref="C197:N197" si="96">SUM(C198:C199)</f>
        <v>122371</v>
      </c>
      <c r="D197" s="90">
        <f t="shared" si="96"/>
        <v>93979</v>
      </c>
      <c r="E197" s="90">
        <f t="shared" si="96"/>
        <v>26992</v>
      </c>
      <c r="F197" s="90">
        <f t="shared" si="96"/>
        <v>243342</v>
      </c>
      <c r="G197" s="90">
        <f t="shared" si="96"/>
        <v>9167</v>
      </c>
      <c r="H197" s="201">
        <f t="shared" si="96"/>
        <v>147894</v>
      </c>
      <c r="I197" s="91">
        <f t="shared" si="96"/>
        <v>7936</v>
      </c>
      <c r="J197" s="201">
        <f t="shared" si="96"/>
        <v>2659</v>
      </c>
      <c r="K197" s="91">
        <f t="shared" si="96"/>
        <v>6057</v>
      </c>
      <c r="L197" s="201">
        <f t="shared" si="96"/>
        <v>1944</v>
      </c>
      <c r="M197" s="91">
        <f t="shared" si="96"/>
        <v>1879</v>
      </c>
      <c r="N197" s="196">
        <f t="shared" si="96"/>
        <v>715</v>
      </c>
      <c r="Q197" s="23" t="s">
        <v>395</v>
      </c>
      <c r="R197" s="120" t="s">
        <v>430</v>
      </c>
      <c r="S197" s="180">
        <f t="shared" ref="S197:AD197" si="97">C197</f>
        <v>122371</v>
      </c>
      <c r="T197" s="180">
        <f t="shared" si="97"/>
        <v>93979</v>
      </c>
      <c r="U197" s="180">
        <f t="shared" si="97"/>
        <v>26992</v>
      </c>
      <c r="V197" s="180">
        <f t="shared" si="97"/>
        <v>243342</v>
      </c>
      <c r="W197" s="180">
        <f t="shared" si="97"/>
        <v>9167</v>
      </c>
      <c r="X197" s="180">
        <f t="shared" si="97"/>
        <v>147894</v>
      </c>
      <c r="Y197" s="180">
        <f t="shared" si="97"/>
        <v>7936</v>
      </c>
      <c r="Z197" s="180">
        <f t="shared" si="97"/>
        <v>2659</v>
      </c>
      <c r="AA197" s="180">
        <f t="shared" si="97"/>
        <v>6057</v>
      </c>
      <c r="AB197" s="180">
        <f t="shared" si="97"/>
        <v>1944</v>
      </c>
      <c r="AC197" s="180">
        <f t="shared" si="97"/>
        <v>1879</v>
      </c>
      <c r="AD197" s="181">
        <f t="shared" si="97"/>
        <v>715</v>
      </c>
    </row>
    <row r="198" spans="1:30" s="4" customFormat="1" ht="19" customHeight="1">
      <c r="A198" s="106" t="s">
        <v>396</v>
      </c>
      <c r="B198" s="99" t="s">
        <v>519</v>
      </c>
      <c r="C198" s="48">
        <v>94429</v>
      </c>
      <c r="D198" s="50">
        <v>73197</v>
      </c>
      <c r="E198" s="50">
        <v>22897</v>
      </c>
      <c r="F198" s="73">
        <f>SUM(C198:E198)</f>
        <v>190523</v>
      </c>
      <c r="G198" s="50">
        <v>9167</v>
      </c>
      <c r="H198" s="47">
        <v>111000</v>
      </c>
      <c r="I198" s="166">
        <v>6017</v>
      </c>
      <c r="J198" s="47">
        <v>2069</v>
      </c>
      <c r="K198" s="166">
        <v>4155</v>
      </c>
      <c r="L198" s="47">
        <v>1438</v>
      </c>
      <c r="M198" s="167">
        <f>+I198-K198</f>
        <v>1862</v>
      </c>
      <c r="N198" s="168">
        <f>+J198-L198</f>
        <v>631</v>
      </c>
      <c r="Q198" s="25" t="s">
        <v>396</v>
      </c>
      <c r="R198" s="21" t="s">
        <v>519</v>
      </c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144"/>
    </row>
    <row r="199" spans="1:30" s="16" customFormat="1" ht="19" customHeight="1">
      <c r="A199" s="107" t="s">
        <v>397</v>
      </c>
      <c r="B199" s="99" t="s">
        <v>520</v>
      </c>
      <c r="C199" s="51">
        <v>27942</v>
      </c>
      <c r="D199" s="53">
        <v>20782</v>
      </c>
      <c r="E199" s="53">
        <v>4095</v>
      </c>
      <c r="F199" s="73">
        <f>SUM(C199:E199)</f>
        <v>52819</v>
      </c>
      <c r="G199" s="53">
        <v>0</v>
      </c>
      <c r="H199" s="52">
        <v>36894</v>
      </c>
      <c r="I199" s="139">
        <v>1919</v>
      </c>
      <c r="J199" s="52">
        <v>590</v>
      </c>
      <c r="K199" s="139">
        <v>1902</v>
      </c>
      <c r="L199" s="52">
        <v>506</v>
      </c>
      <c r="M199" s="164">
        <f>+I199-K199</f>
        <v>17</v>
      </c>
      <c r="N199" s="165">
        <f>+J199-L199</f>
        <v>84</v>
      </c>
      <c r="Q199" s="111" t="s">
        <v>397</v>
      </c>
      <c r="R199" s="21" t="s">
        <v>520</v>
      </c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144"/>
    </row>
    <row r="200" spans="1:30" s="9" customFormat="1" ht="19" customHeight="1">
      <c r="A200" s="40" t="s">
        <v>521</v>
      </c>
      <c r="B200" s="41" t="s">
        <v>284</v>
      </c>
      <c r="C200" s="91">
        <f t="shared" ref="C200:N200" si="98">SUM(C201:C208)</f>
        <v>314009</v>
      </c>
      <c r="D200" s="90">
        <f t="shared" si="98"/>
        <v>147342</v>
      </c>
      <c r="E200" s="90">
        <f t="shared" si="98"/>
        <v>9223</v>
      </c>
      <c r="F200" s="90">
        <f t="shared" si="98"/>
        <v>470574</v>
      </c>
      <c r="G200" s="90">
        <f t="shared" si="98"/>
        <v>0</v>
      </c>
      <c r="H200" s="201">
        <f t="shared" si="98"/>
        <v>360235</v>
      </c>
      <c r="I200" s="91">
        <f t="shared" si="98"/>
        <v>13139</v>
      </c>
      <c r="J200" s="201">
        <f t="shared" si="98"/>
        <v>3755</v>
      </c>
      <c r="K200" s="91">
        <f t="shared" si="98"/>
        <v>14436</v>
      </c>
      <c r="L200" s="201">
        <f t="shared" si="98"/>
        <v>4036</v>
      </c>
      <c r="M200" s="91">
        <f t="shared" si="98"/>
        <v>-1297</v>
      </c>
      <c r="N200" s="196">
        <f t="shared" si="98"/>
        <v>-281</v>
      </c>
      <c r="Q200" s="23">
        <v>36</v>
      </c>
      <c r="R200" s="120" t="s">
        <v>284</v>
      </c>
      <c r="S200" s="180">
        <f t="shared" ref="S200:AD200" si="99">C200</f>
        <v>314009</v>
      </c>
      <c r="T200" s="180">
        <f t="shared" si="99"/>
        <v>147342</v>
      </c>
      <c r="U200" s="180">
        <f t="shared" si="99"/>
        <v>9223</v>
      </c>
      <c r="V200" s="180">
        <f t="shared" si="99"/>
        <v>470574</v>
      </c>
      <c r="W200" s="180">
        <f t="shared" si="99"/>
        <v>0</v>
      </c>
      <c r="X200" s="180">
        <f t="shared" si="99"/>
        <v>360235</v>
      </c>
      <c r="Y200" s="180">
        <f t="shared" si="99"/>
        <v>13139</v>
      </c>
      <c r="Z200" s="180">
        <f t="shared" si="99"/>
        <v>3755</v>
      </c>
      <c r="AA200" s="180">
        <f t="shared" si="99"/>
        <v>14436</v>
      </c>
      <c r="AB200" s="180">
        <f t="shared" si="99"/>
        <v>4036</v>
      </c>
      <c r="AC200" s="180">
        <f t="shared" si="99"/>
        <v>-1297</v>
      </c>
      <c r="AD200" s="181">
        <f t="shared" si="99"/>
        <v>-281</v>
      </c>
    </row>
    <row r="201" spans="1:30" s="4" customFormat="1" ht="19" customHeight="1">
      <c r="A201" s="106" t="s">
        <v>285</v>
      </c>
      <c r="B201" s="99" t="s">
        <v>286</v>
      </c>
      <c r="C201" s="166">
        <v>32656</v>
      </c>
      <c r="D201" s="50">
        <v>17404</v>
      </c>
      <c r="E201" s="50">
        <v>1902</v>
      </c>
      <c r="F201" s="73">
        <f t="shared" ref="F201:F208" si="100">SUM(C201:E201)</f>
        <v>51962</v>
      </c>
      <c r="G201" s="50">
        <v>0</v>
      </c>
      <c r="H201" s="47">
        <v>47197</v>
      </c>
      <c r="I201" s="166">
        <v>2359</v>
      </c>
      <c r="J201" s="47">
        <v>831</v>
      </c>
      <c r="K201" s="166">
        <v>2407</v>
      </c>
      <c r="L201" s="47">
        <v>1090</v>
      </c>
      <c r="M201" s="167">
        <f t="shared" ref="M201:N208" si="101">+I201-K201</f>
        <v>-48</v>
      </c>
      <c r="N201" s="168">
        <f t="shared" si="101"/>
        <v>-259</v>
      </c>
      <c r="Q201" s="25" t="s">
        <v>285</v>
      </c>
      <c r="R201" s="21" t="s">
        <v>286</v>
      </c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144"/>
    </row>
    <row r="202" spans="1:30" s="4" customFormat="1" ht="19" customHeight="1">
      <c r="A202" s="106" t="s">
        <v>287</v>
      </c>
      <c r="B202" s="99" t="s">
        <v>288</v>
      </c>
      <c r="C202" s="166">
        <v>82125</v>
      </c>
      <c r="D202" s="50">
        <v>38420</v>
      </c>
      <c r="E202" s="50">
        <v>2294</v>
      </c>
      <c r="F202" s="73">
        <f t="shared" si="100"/>
        <v>122839</v>
      </c>
      <c r="G202" s="50">
        <v>0</v>
      </c>
      <c r="H202" s="47">
        <v>99450</v>
      </c>
      <c r="I202" s="166">
        <v>3385</v>
      </c>
      <c r="J202" s="47">
        <v>917</v>
      </c>
      <c r="K202" s="166">
        <v>4686</v>
      </c>
      <c r="L202" s="47">
        <v>1201</v>
      </c>
      <c r="M202" s="167">
        <f t="shared" si="101"/>
        <v>-1301</v>
      </c>
      <c r="N202" s="168">
        <f t="shared" si="101"/>
        <v>-284</v>
      </c>
      <c r="Q202" s="25" t="s">
        <v>287</v>
      </c>
      <c r="R202" s="21" t="s">
        <v>288</v>
      </c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144"/>
    </row>
    <row r="203" spans="1:30" s="4" customFormat="1" ht="19" customHeight="1">
      <c r="A203" s="106" t="s">
        <v>289</v>
      </c>
      <c r="B203" s="99" t="s">
        <v>176</v>
      </c>
      <c r="C203" s="145">
        <v>128647</v>
      </c>
      <c r="D203" s="146">
        <v>51486</v>
      </c>
      <c r="E203" s="146">
        <v>3693</v>
      </c>
      <c r="F203" s="73">
        <f t="shared" si="100"/>
        <v>183826</v>
      </c>
      <c r="G203" s="146">
        <v>0</v>
      </c>
      <c r="H203" s="148">
        <v>101673</v>
      </c>
      <c r="I203" s="145">
        <v>4100</v>
      </c>
      <c r="J203" s="148">
        <v>1024</v>
      </c>
      <c r="K203" s="145">
        <v>5352</v>
      </c>
      <c r="L203" s="148">
        <v>1200</v>
      </c>
      <c r="M203" s="195">
        <f t="shared" si="101"/>
        <v>-1252</v>
      </c>
      <c r="N203" s="151">
        <f t="shared" si="101"/>
        <v>-176</v>
      </c>
      <c r="Q203" s="25" t="s">
        <v>289</v>
      </c>
      <c r="R203" s="21" t="s">
        <v>176</v>
      </c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144"/>
    </row>
    <row r="204" spans="1:30" s="4" customFormat="1" ht="19" customHeight="1">
      <c r="A204" s="14" t="s">
        <v>290</v>
      </c>
      <c r="B204" s="95" t="s">
        <v>291</v>
      </c>
      <c r="C204" s="166">
        <v>14213</v>
      </c>
      <c r="D204" s="50">
        <v>6296</v>
      </c>
      <c r="E204" s="50">
        <v>275</v>
      </c>
      <c r="F204" s="73">
        <f t="shared" si="100"/>
        <v>20784</v>
      </c>
      <c r="G204" s="50">
        <v>0</v>
      </c>
      <c r="H204" s="47">
        <v>20784</v>
      </c>
      <c r="I204" s="166">
        <v>889</v>
      </c>
      <c r="J204" s="47">
        <v>269</v>
      </c>
      <c r="K204" s="166">
        <v>670</v>
      </c>
      <c r="L204" s="47">
        <v>200</v>
      </c>
      <c r="M204" s="167">
        <f t="shared" si="101"/>
        <v>219</v>
      </c>
      <c r="N204" s="168">
        <f t="shared" si="101"/>
        <v>69</v>
      </c>
      <c r="Q204" s="14" t="s">
        <v>290</v>
      </c>
      <c r="R204" s="95" t="s">
        <v>291</v>
      </c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144"/>
    </row>
    <row r="205" spans="1:30" s="4" customFormat="1" ht="19" customHeight="1">
      <c r="A205" s="106" t="s">
        <v>292</v>
      </c>
      <c r="B205" s="99" t="s">
        <v>293</v>
      </c>
      <c r="C205" s="166">
        <v>20212</v>
      </c>
      <c r="D205" s="50">
        <v>11487</v>
      </c>
      <c r="E205" s="50">
        <v>323</v>
      </c>
      <c r="F205" s="73">
        <f t="shared" si="100"/>
        <v>32022</v>
      </c>
      <c r="G205" s="50">
        <v>0</v>
      </c>
      <c r="H205" s="47">
        <v>32007</v>
      </c>
      <c r="I205" s="166">
        <v>801</v>
      </c>
      <c r="J205" s="47">
        <v>164</v>
      </c>
      <c r="K205" s="166">
        <v>387</v>
      </c>
      <c r="L205" s="47">
        <v>20</v>
      </c>
      <c r="M205" s="167">
        <f t="shared" si="101"/>
        <v>414</v>
      </c>
      <c r="N205" s="168">
        <f t="shared" si="101"/>
        <v>144</v>
      </c>
      <c r="Q205" s="25" t="s">
        <v>292</v>
      </c>
      <c r="R205" s="21" t="s">
        <v>293</v>
      </c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144"/>
    </row>
    <row r="206" spans="1:30" s="4" customFormat="1" ht="19" customHeight="1">
      <c r="A206" s="106" t="s">
        <v>294</v>
      </c>
      <c r="B206" s="99" t="s">
        <v>295</v>
      </c>
      <c r="C206" s="166">
        <v>17866</v>
      </c>
      <c r="D206" s="50">
        <v>13127</v>
      </c>
      <c r="E206" s="50">
        <v>367</v>
      </c>
      <c r="F206" s="73">
        <f t="shared" si="100"/>
        <v>31360</v>
      </c>
      <c r="G206" s="50">
        <v>0</v>
      </c>
      <c r="H206" s="47">
        <v>31360</v>
      </c>
      <c r="I206" s="166">
        <v>884</v>
      </c>
      <c r="J206" s="47">
        <v>310</v>
      </c>
      <c r="K206" s="166">
        <v>345</v>
      </c>
      <c r="L206" s="47">
        <v>76</v>
      </c>
      <c r="M206" s="167">
        <f t="shared" si="101"/>
        <v>539</v>
      </c>
      <c r="N206" s="168">
        <f t="shared" si="101"/>
        <v>234</v>
      </c>
      <c r="Q206" s="25" t="s">
        <v>294</v>
      </c>
      <c r="R206" s="21" t="s">
        <v>295</v>
      </c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144"/>
    </row>
    <row r="207" spans="1:30" s="16" customFormat="1" ht="19" customHeight="1">
      <c r="A207" s="106" t="s">
        <v>296</v>
      </c>
      <c r="B207" s="99" t="s">
        <v>297</v>
      </c>
      <c r="C207" s="200">
        <v>18290</v>
      </c>
      <c r="D207" s="63">
        <v>9122</v>
      </c>
      <c r="E207" s="63">
        <v>369</v>
      </c>
      <c r="F207" s="73">
        <f t="shared" si="100"/>
        <v>27781</v>
      </c>
      <c r="G207" s="63">
        <v>0</v>
      </c>
      <c r="H207" s="64">
        <v>27764</v>
      </c>
      <c r="I207" s="200">
        <v>721</v>
      </c>
      <c r="J207" s="64">
        <v>240</v>
      </c>
      <c r="K207" s="200">
        <v>589</v>
      </c>
      <c r="L207" s="64">
        <v>249</v>
      </c>
      <c r="M207" s="202">
        <f t="shared" si="101"/>
        <v>132</v>
      </c>
      <c r="N207" s="203">
        <f t="shared" si="101"/>
        <v>-9</v>
      </c>
      <c r="Q207" s="25" t="s">
        <v>296</v>
      </c>
      <c r="R207" s="21" t="s">
        <v>297</v>
      </c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144"/>
    </row>
    <row r="208" spans="1:30" s="16" customFormat="1" ht="19" customHeight="1">
      <c r="A208" s="14" t="s">
        <v>431</v>
      </c>
      <c r="B208" s="124" t="s">
        <v>398</v>
      </c>
      <c r="C208" s="200">
        <v>0</v>
      </c>
      <c r="D208" s="63">
        <v>0</v>
      </c>
      <c r="E208" s="63">
        <v>0</v>
      </c>
      <c r="F208" s="73">
        <f t="shared" si="100"/>
        <v>0</v>
      </c>
      <c r="G208" s="63">
        <v>0</v>
      </c>
      <c r="H208" s="64">
        <v>0</v>
      </c>
      <c r="I208" s="200">
        <v>0</v>
      </c>
      <c r="J208" s="64">
        <v>0</v>
      </c>
      <c r="K208" s="200">
        <v>0</v>
      </c>
      <c r="L208" s="64">
        <v>0</v>
      </c>
      <c r="M208" s="202">
        <f t="shared" si="101"/>
        <v>0</v>
      </c>
      <c r="N208" s="203">
        <f t="shared" si="101"/>
        <v>0</v>
      </c>
      <c r="Q208" s="14" t="s">
        <v>431</v>
      </c>
      <c r="R208" s="124" t="s">
        <v>398</v>
      </c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144"/>
    </row>
    <row r="209" spans="1:30" s="9" customFormat="1" ht="19" customHeight="1">
      <c r="A209" s="125" t="s">
        <v>298</v>
      </c>
      <c r="B209" s="102" t="s">
        <v>299</v>
      </c>
      <c r="C209" s="91">
        <f t="shared" ref="C209:N209" si="102">SUM(C210:C211)</f>
        <v>191490</v>
      </c>
      <c r="D209" s="90">
        <f t="shared" si="102"/>
        <v>80355</v>
      </c>
      <c r="E209" s="90">
        <f t="shared" si="102"/>
        <v>5954</v>
      </c>
      <c r="F209" s="90">
        <f t="shared" si="102"/>
        <v>277799</v>
      </c>
      <c r="G209" s="90">
        <f t="shared" si="102"/>
        <v>0</v>
      </c>
      <c r="H209" s="201">
        <f t="shared" si="102"/>
        <v>142047</v>
      </c>
      <c r="I209" s="91">
        <f t="shared" si="102"/>
        <v>7812</v>
      </c>
      <c r="J209" s="201">
        <f t="shared" si="102"/>
        <v>3095</v>
      </c>
      <c r="K209" s="91">
        <f t="shared" si="102"/>
        <v>4123</v>
      </c>
      <c r="L209" s="201">
        <f t="shared" si="102"/>
        <v>597</v>
      </c>
      <c r="M209" s="91">
        <f t="shared" si="102"/>
        <v>3689</v>
      </c>
      <c r="N209" s="196">
        <f t="shared" si="102"/>
        <v>2498</v>
      </c>
      <c r="Q209" s="27" t="s">
        <v>298</v>
      </c>
      <c r="R209" s="179" t="s">
        <v>299</v>
      </c>
      <c r="S209" s="180">
        <f t="shared" ref="S209:AD209" si="103">C209</f>
        <v>191490</v>
      </c>
      <c r="T209" s="180">
        <f t="shared" si="103"/>
        <v>80355</v>
      </c>
      <c r="U209" s="180">
        <f t="shared" si="103"/>
        <v>5954</v>
      </c>
      <c r="V209" s="180">
        <f t="shared" si="103"/>
        <v>277799</v>
      </c>
      <c r="W209" s="180">
        <f t="shared" si="103"/>
        <v>0</v>
      </c>
      <c r="X209" s="180">
        <f t="shared" si="103"/>
        <v>142047</v>
      </c>
      <c r="Y209" s="180">
        <f t="shared" si="103"/>
        <v>7812</v>
      </c>
      <c r="Z209" s="180">
        <f t="shared" si="103"/>
        <v>3095</v>
      </c>
      <c r="AA209" s="180">
        <f t="shared" si="103"/>
        <v>4123</v>
      </c>
      <c r="AB209" s="180">
        <f t="shared" si="103"/>
        <v>597</v>
      </c>
      <c r="AC209" s="180">
        <f t="shared" si="103"/>
        <v>3689</v>
      </c>
      <c r="AD209" s="181">
        <f t="shared" si="103"/>
        <v>2498</v>
      </c>
    </row>
    <row r="210" spans="1:30" s="4" customFormat="1" ht="19" customHeight="1">
      <c r="A210" s="106" t="s">
        <v>379</v>
      </c>
      <c r="B210" s="99" t="s">
        <v>300</v>
      </c>
      <c r="C210" s="259">
        <v>86528</v>
      </c>
      <c r="D210" s="260">
        <v>40809</v>
      </c>
      <c r="E210" s="260">
        <v>4725</v>
      </c>
      <c r="F210" s="261">
        <f>SUM(C210:E210)</f>
        <v>132062</v>
      </c>
      <c r="G210" s="260">
        <v>0</v>
      </c>
      <c r="H210" s="262">
        <v>63015</v>
      </c>
      <c r="I210" s="259">
        <v>3947</v>
      </c>
      <c r="J210" s="262">
        <v>1609</v>
      </c>
      <c r="K210" s="259">
        <v>1362</v>
      </c>
      <c r="L210" s="262">
        <v>191</v>
      </c>
      <c r="M210" s="263">
        <f>+I210-K210</f>
        <v>2585</v>
      </c>
      <c r="N210" s="264">
        <f>+J210-L210</f>
        <v>1418</v>
      </c>
      <c r="Q210" s="25" t="s">
        <v>379</v>
      </c>
      <c r="R210" s="21" t="s">
        <v>300</v>
      </c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144"/>
    </row>
    <row r="211" spans="1:30" s="16" customFormat="1" ht="19" customHeight="1">
      <c r="A211" s="107" t="s">
        <v>378</v>
      </c>
      <c r="B211" s="99" t="s">
        <v>301</v>
      </c>
      <c r="C211" s="265">
        <v>104962</v>
      </c>
      <c r="D211" s="266">
        <v>39546</v>
      </c>
      <c r="E211" s="266">
        <v>1229</v>
      </c>
      <c r="F211" s="267">
        <f>SUM(C211:E211)</f>
        <v>145737</v>
      </c>
      <c r="G211" s="266">
        <v>0</v>
      </c>
      <c r="H211" s="268">
        <v>79032</v>
      </c>
      <c r="I211" s="265">
        <v>3865</v>
      </c>
      <c r="J211" s="268">
        <v>1486</v>
      </c>
      <c r="K211" s="265">
        <v>2761</v>
      </c>
      <c r="L211" s="268">
        <v>406</v>
      </c>
      <c r="M211" s="269">
        <f>+I211-K211</f>
        <v>1104</v>
      </c>
      <c r="N211" s="270">
        <f>+J211-L211</f>
        <v>1080</v>
      </c>
      <c r="Q211" s="111" t="s">
        <v>378</v>
      </c>
      <c r="R211" s="21" t="s">
        <v>301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144"/>
    </row>
    <row r="212" spans="1:30" s="9" customFormat="1" ht="19" customHeight="1">
      <c r="A212" s="108" t="s">
        <v>302</v>
      </c>
      <c r="B212" s="109" t="s">
        <v>303</v>
      </c>
      <c r="C212" s="91">
        <f t="shared" ref="C212:N212" si="104">SUM(C213:C216)</f>
        <v>314449</v>
      </c>
      <c r="D212" s="90">
        <f t="shared" si="104"/>
        <v>105793</v>
      </c>
      <c r="E212" s="90">
        <f t="shared" si="104"/>
        <v>5938</v>
      </c>
      <c r="F212" s="90">
        <f t="shared" si="104"/>
        <v>426180</v>
      </c>
      <c r="G212" s="90">
        <f t="shared" si="104"/>
        <v>0</v>
      </c>
      <c r="H212" s="201">
        <f t="shared" si="104"/>
        <v>268222</v>
      </c>
      <c r="I212" s="91">
        <f t="shared" si="104"/>
        <v>7189</v>
      </c>
      <c r="J212" s="201">
        <f t="shared" si="104"/>
        <v>1878</v>
      </c>
      <c r="K212" s="91">
        <f t="shared" si="104"/>
        <v>5563</v>
      </c>
      <c r="L212" s="201">
        <f t="shared" si="104"/>
        <v>1246</v>
      </c>
      <c r="M212" s="91">
        <f t="shared" si="104"/>
        <v>1626</v>
      </c>
      <c r="N212" s="196">
        <f t="shared" si="104"/>
        <v>632</v>
      </c>
      <c r="Q212" s="23" t="s">
        <v>302</v>
      </c>
      <c r="R212" s="120" t="s">
        <v>303</v>
      </c>
      <c r="S212" s="180">
        <f t="shared" ref="S212:AD212" si="105">C212</f>
        <v>314449</v>
      </c>
      <c r="T212" s="180">
        <f t="shared" si="105"/>
        <v>105793</v>
      </c>
      <c r="U212" s="180">
        <f t="shared" si="105"/>
        <v>5938</v>
      </c>
      <c r="V212" s="180">
        <f t="shared" si="105"/>
        <v>426180</v>
      </c>
      <c r="W212" s="180">
        <f t="shared" si="105"/>
        <v>0</v>
      </c>
      <c r="X212" s="180">
        <f t="shared" si="105"/>
        <v>268222</v>
      </c>
      <c r="Y212" s="180">
        <f t="shared" si="105"/>
        <v>7189</v>
      </c>
      <c r="Z212" s="180">
        <f t="shared" si="105"/>
        <v>1878</v>
      </c>
      <c r="AA212" s="180">
        <f t="shared" si="105"/>
        <v>5563</v>
      </c>
      <c r="AB212" s="180">
        <f t="shared" si="105"/>
        <v>1246</v>
      </c>
      <c r="AC212" s="180">
        <f t="shared" si="105"/>
        <v>1626</v>
      </c>
      <c r="AD212" s="181">
        <f t="shared" si="105"/>
        <v>632</v>
      </c>
    </row>
    <row r="213" spans="1:30" s="4" customFormat="1" ht="19" customHeight="1">
      <c r="A213" s="25" t="s">
        <v>304</v>
      </c>
      <c r="B213" s="97" t="s">
        <v>305</v>
      </c>
      <c r="C213" s="48">
        <v>225753</v>
      </c>
      <c r="D213" s="50">
        <v>67546</v>
      </c>
      <c r="E213" s="50">
        <v>4757</v>
      </c>
      <c r="F213" s="73">
        <f>SUM(C213:E213)</f>
        <v>298056</v>
      </c>
      <c r="G213" s="50">
        <v>0</v>
      </c>
      <c r="H213" s="47">
        <v>181814</v>
      </c>
      <c r="I213" s="48">
        <v>4502</v>
      </c>
      <c r="J213" s="47">
        <v>1213</v>
      </c>
      <c r="K213" s="48">
        <v>4071</v>
      </c>
      <c r="L213" s="47">
        <v>839</v>
      </c>
      <c r="M213" s="167">
        <f t="shared" ref="M213:N216" si="106">+I213-K213</f>
        <v>431</v>
      </c>
      <c r="N213" s="168">
        <f t="shared" si="106"/>
        <v>374</v>
      </c>
      <c r="Q213" s="25" t="s">
        <v>304</v>
      </c>
      <c r="R213" s="21" t="s">
        <v>305</v>
      </c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144"/>
    </row>
    <row r="214" spans="1:30" s="4" customFormat="1" ht="19" customHeight="1">
      <c r="A214" s="14" t="s">
        <v>306</v>
      </c>
      <c r="B214" s="95" t="s">
        <v>307</v>
      </c>
      <c r="C214" s="48">
        <v>49075</v>
      </c>
      <c r="D214" s="50">
        <v>16584</v>
      </c>
      <c r="E214" s="50">
        <v>448</v>
      </c>
      <c r="F214" s="73">
        <f>SUM(C214:E214)</f>
        <v>66107</v>
      </c>
      <c r="G214" s="50">
        <v>0</v>
      </c>
      <c r="H214" s="47">
        <v>44628</v>
      </c>
      <c r="I214" s="48">
        <v>1182</v>
      </c>
      <c r="J214" s="47">
        <v>298</v>
      </c>
      <c r="K214" s="48">
        <v>799</v>
      </c>
      <c r="L214" s="47">
        <v>166</v>
      </c>
      <c r="M214" s="167">
        <f t="shared" si="106"/>
        <v>383</v>
      </c>
      <c r="N214" s="168">
        <f t="shared" si="106"/>
        <v>132</v>
      </c>
      <c r="Q214" s="14" t="s">
        <v>306</v>
      </c>
      <c r="R214" s="95" t="s">
        <v>307</v>
      </c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144"/>
    </row>
    <row r="215" spans="1:30" s="4" customFormat="1" ht="19" customHeight="1">
      <c r="A215" s="25" t="s">
        <v>308</v>
      </c>
      <c r="B215" s="97" t="s">
        <v>309</v>
      </c>
      <c r="C215" s="48">
        <v>31431</v>
      </c>
      <c r="D215" s="50">
        <v>18068</v>
      </c>
      <c r="E215" s="50">
        <v>352</v>
      </c>
      <c r="F215" s="73">
        <f>SUM(C215:E215)</f>
        <v>49851</v>
      </c>
      <c r="G215" s="50">
        <v>0</v>
      </c>
      <c r="H215" s="47">
        <v>29980</v>
      </c>
      <c r="I215" s="48">
        <v>981</v>
      </c>
      <c r="J215" s="47">
        <v>255</v>
      </c>
      <c r="K215" s="48">
        <v>626</v>
      </c>
      <c r="L215" s="47">
        <v>228</v>
      </c>
      <c r="M215" s="167">
        <f t="shared" si="106"/>
        <v>355</v>
      </c>
      <c r="N215" s="168">
        <f t="shared" si="106"/>
        <v>27</v>
      </c>
      <c r="Q215" s="25" t="s">
        <v>308</v>
      </c>
      <c r="R215" s="21" t="s">
        <v>309</v>
      </c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144"/>
    </row>
    <row r="216" spans="1:30" s="16" customFormat="1" ht="18" customHeight="1">
      <c r="A216" s="111" t="s">
        <v>310</v>
      </c>
      <c r="B216" s="97" t="s">
        <v>311</v>
      </c>
      <c r="C216" s="62">
        <v>8190</v>
      </c>
      <c r="D216" s="63">
        <v>3595</v>
      </c>
      <c r="E216" s="63">
        <v>381</v>
      </c>
      <c r="F216" s="73">
        <f>SUM(C216:E216)</f>
        <v>12166</v>
      </c>
      <c r="G216" s="63">
        <v>0</v>
      </c>
      <c r="H216" s="64">
        <v>11800</v>
      </c>
      <c r="I216" s="62">
        <v>524</v>
      </c>
      <c r="J216" s="64">
        <v>112</v>
      </c>
      <c r="K216" s="62">
        <v>67</v>
      </c>
      <c r="L216" s="64">
        <v>13</v>
      </c>
      <c r="M216" s="202">
        <f t="shared" si="106"/>
        <v>457</v>
      </c>
      <c r="N216" s="203">
        <f t="shared" si="106"/>
        <v>99</v>
      </c>
      <c r="Q216" s="111" t="s">
        <v>310</v>
      </c>
      <c r="R216" s="21" t="s">
        <v>311</v>
      </c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144"/>
    </row>
    <row r="217" spans="1:30" s="19" customFormat="1" ht="19" customHeight="1">
      <c r="A217" s="112" t="s">
        <v>399</v>
      </c>
      <c r="B217" s="113" t="s">
        <v>522</v>
      </c>
      <c r="C217" s="271">
        <f t="shared" ref="C217:N217" si="107">SUM(C218:C219)</f>
        <v>138121</v>
      </c>
      <c r="D217" s="272">
        <f t="shared" si="107"/>
        <v>89815</v>
      </c>
      <c r="E217" s="272">
        <f t="shared" si="107"/>
        <v>6007</v>
      </c>
      <c r="F217" s="272">
        <f t="shared" si="107"/>
        <v>233943</v>
      </c>
      <c r="G217" s="272">
        <f t="shared" si="107"/>
        <v>0</v>
      </c>
      <c r="H217" s="273">
        <f t="shared" si="107"/>
        <v>189844</v>
      </c>
      <c r="I217" s="271">
        <f t="shared" si="107"/>
        <v>15817</v>
      </c>
      <c r="J217" s="273">
        <f t="shared" si="107"/>
        <v>5668</v>
      </c>
      <c r="K217" s="271">
        <f t="shared" si="107"/>
        <v>6740</v>
      </c>
      <c r="L217" s="273">
        <f t="shared" si="107"/>
        <v>3906</v>
      </c>
      <c r="M217" s="271">
        <f t="shared" si="107"/>
        <v>9077</v>
      </c>
      <c r="N217" s="274">
        <f t="shared" si="107"/>
        <v>1762</v>
      </c>
      <c r="Q217" s="217" t="s">
        <v>399</v>
      </c>
      <c r="R217" s="218" t="s">
        <v>522</v>
      </c>
      <c r="S217" s="219">
        <f t="shared" ref="S217:AD217" si="108">C217</f>
        <v>138121</v>
      </c>
      <c r="T217" s="219">
        <f t="shared" si="108"/>
        <v>89815</v>
      </c>
      <c r="U217" s="219">
        <f t="shared" si="108"/>
        <v>6007</v>
      </c>
      <c r="V217" s="219">
        <f t="shared" si="108"/>
        <v>233943</v>
      </c>
      <c r="W217" s="219">
        <f t="shared" si="108"/>
        <v>0</v>
      </c>
      <c r="X217" s="219">
        <f t="shared" si="108"/>
        <v>189844</v>
      </c>
      <c r="Y217" s="219">
        <f t="shared" si="108"/>
        <v>15817</v>
      </c>
      <c r="Z217" s="219">
        <f t="shared" si="108"/>
        <v>5668</v>
      </c>
      <c r="AA217" s="219">
        <f t="shared" si="108"/>
        <v>6740</v>
      </c>
      <c r="AB217" s="219">
        <f t="shared" si="108"/>
        <v>3906</v>
      </c>
      <c r="AC217" s="219">
        <f t="shared" si="108"/>
        <v>9077</v>
      </c>
      <c r="AD217" s="220">
        <f t="shared" si="108"/>
        <v>1762</v>
      </c>
    </row>
    <row r="218" spans="1:30" s="22" customFormat="1" ht="19" customHeight="1">
      <c r="A218" s="126" t="s">
        <v>312</v>
      </c>
      <c r="B218" s="115" t="s">
        <v>522</v>
      </c>
      <c r="C218" s="85">
        <v>100103</v>
      </c>
      <c r="D218" s="86">
        <v>69388</v>
      </c>
      <c r="E218" s="86">
        <v>4912</v>
      </c>
      <c r="F218" s="223">
        <f>SUM(C218:E218)</f>
        <v>174403</v>
      </c>
      <c r="G218" s="88">
        <v>0</v>
      </c>
      <c r="H218" s="89">
        <v>134521</v>
      </c>
      <c r="I218" s="87">
        <v>10315</v>
      </c>
      <c r="J218" s="89">
        <v>3177</v>
      </c>
      <c r="K218" s="87">
        <v>6395</v>
      </c>
      <c r="L218" s="89">
        <v>3882</v>
      </c>
      <c r="M218" s="252">
        <f>+I218-K218</f>
        <v>3920</v>
      </c>
      <c r="N218" s="253">
        <f>+J218-L218</f>
        <v>-705</v>
      </c>
      <c r="Q218" s="126" t="s">
        <v>312</v>
      </c>
      <c r="R218" s="227" t="s">
        <v>523</v>
      </c>
      <c r="S218" s="219"/>
      <c r="T218" s="219"/>
      <c r="U218" s="219"/>
      <c r="V218" s="219"/>
      <c r="W218" s="219"/>
      <c r="X218" s="219"/>
      <c r="Y218" s="219"/>
      <c r="Z218" s="219"/>
      <c r="AA218" s="219"/>
      <c r="AB218" s="219"/>
      <c r="AC218" s="219"/>
      <c r="AD218" s="220"/>
    </row>
    <row r="219" spans="1:30" s="22" customFormat="1" ht="19" customHeight="1">
      <c r="A219" s="126" t="s">
        <v>313</v>
      </c>
      <c r="B219" s="115" t="s">
        <v>524</v>
      </c>
      <c r="C219" s="87">
        <v>38018</v>
      </c>
      <c r="D219" s="88">
        <v>20427</v>
      </c>
      <c r="E219" s="88">
        <v>1095</v>
      </c>
      <c r="F219" s="223">
        <f>SUM(C219:E219)</f>
        <v>59540</v>
      </c>
      <c r="G219" s="88">
        <v>0</v>
      </c>
      <c r="H219" s="89">
        <v>55323</v>
      </c>
      <c r="I219" s="87">
        <v>5502</v>
      </c>
      <c r="J219" s="89">
        <v>2491</v>
      </c>
      <c r="K219" s="87">
        <v>345</v>
      </c>
      <c r="L219" s="89">
        <v>24</v>
      </c>
      <c r="M219" s="252">
        <f>+I219-K219</f>
        <v>5157</v>
      </c>
      <c r="N219" s="253">
        <f>+J219-L219</f>
        <v>2467</v>
      </c>
      <c r="Q219" s="126" t="s">
        <v>313</v>
      </c>
      <c r="R219" s="227" t="s">
        <v>524</v>
      </c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20"/>
    </row>
    <row r="220" spans="1:30" s="9" customFormat="1" ht="19" customHeight="1">
      <c r="A220" s="108" t="s">
        <v>314</v>
      </c>
      <c r="B220" s="104" t="s">
        <v>315</v>
      </c>
      <c r="C220" s="91">
        <f t="shared" ref="C220:N220" si="109">SUM(C221:C224)</f>
        <v>102058</v>
      </c>
      <c r="D220" s="90">
        <f t="shared" si="109"/>
        <v>76571</v>
      </c>
      <c r="E220" s="90">
        <f t="shared" si="109"/>
        <v>15826</v>
      </c>
      <c r="F220" s="90">
        <f>SUM(F221:F224)</f>
        <v>194455</v>
      </c>
      <c r="G220" s="90">
        <f t="shared" si="109"/>
        <v>0</v>
      </c>
      <c r="H220" s="201">
        <f t="shared" si="109"/>
        <v>134631</v>
      </c>
      <c r="I220" s="91">
        <f t="shared" si="109"/>
        <v>5955</v>
      </c>
      <c r="J220" s="201">
        <f t="shared" si="109"/>
        <v>2052</v>
      </c>
      <c r="K220" s="91">
        <f t="shared" si="109"/>
        <v>4329</v>
      </c>
      <c r="L220" s="201">
        <f t="shared" si="109"/>
        <v>1121</v>
      </c>
      <c r="M220" s="91">
        <f>SUM(M221:M224)</f>
        <v>1626</v>
      </c>
      <c r="N220" s="275">
        <f t="shared" si="109"/>
        <v>931</v>
      </c>
      <c r="Q220" s="23" t="s">
        <v>314</v>
      </c>
      <c r="R220" s="120" t="s">
        <v>315</v>
      </c>
      <c r="S220" s="180">
        <f t="shared" ref="S220:AD220" si="110">C220</f>
        <v>102058</v>
      </c>
      <c r="T220" s="180">
        <f t="shared" si="110"/>
        <v>76571</v>
      </c>
      <c r="U220" s="180">
        <f t="shared" si="110"/>
        <v>15826</v>
      </c>
      <c r="V220" s="180">
        <f t="shared" si="110"/>
        <v>194455</v>
      </c>
      <c r="W220" s="180">
        <f t="shared" si="110"/>
        <v>0</v>
      </c>
      <c r="X220" s="180">
        <f t="shared" si="110"/>
        <v>134631</v>
      </c>
      <c r="Y220" s="180">
        <f t="shared" si="110"/>
        <v>5955</v>
      </c>
      <c r="Z220" s="180">
        <f t="shared" si="110"/>
        <v>2052</v>
      </c>
      <c r="AA220" s="180">
        <f t="shared" si="110"/>
        <v>4329</v>
      </c>
      <c r="AB220" s="180">
        <f t="shared" si="110"/>
        <v>1121</v>
      </c>
      <c r="AC220" s="180">
        <f t="shared" si="110"/>
        <v>1626</v>
      </c>
      <c r="AD220" s="181">
        <f t="shared" si="110"/>
        <v>931</v>
      </c>
    </row>
    <row r="221" spans="1:30" s="4" customFormat="1" ht="19" customHeight="1">
      <c r="A221" s="25" t="s">
        <v>316</v>
      </c>
      <c r="B221" s="15" t="s">
        <v>317</v>
      </c>
      <c r="C221" s="48">
        <v>96845</v>
      </c>
      <c r="D221" s="50">
        <v>62930</v>
      </c>
      <c r="E221" s="50">
        <v>15826</v>
      </c>
      <c r="F221" s="73">
        <f>SUM(C221:E221)</f>
        <v>175601</v>
      </c>
      <c r="G221" s="50">
        <v>0</v>
      </c>
      <c r="H221" s="47">
        <v>116221</v>
      </c>
      <c r="I221" s="48">
        <v>5712</v>
      </c>
      <c r="J221" s="47">
        <v>1814</v>
      </c>
      <c r="K221" s="48">
        <v>3120</v>
      </c>
      <c r="L221" s="47">
        <v>930</v>
      </c>
      <c r="M221" s="167">
        <f t="shared" ref="M221:N224" si="111">+I221-K221</f>
        <v>2592</v>
      </c>
      <c r="N221" s="168">
        <f t="shared" si="111"/>
        <v>884</v>
      </c>
      <c r="Q221" s="25" t="s">
        <v>316</v>
      </c>
      <c r="R221" s="21" t="s">
        <v>317</v>
      </c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144"/>
    </row>
    <row r="222" spans="1:30" s="4" customFormat="1" ht="19" customHeight="1">
      <c r="A222" s="25" t="s">
        <v>318</v>
      </c>
      <c r="B222" s="15" t="s">
        <v>319</v>
      </c>
      <c r="C222" s="48">
        <v>1484</v>
      </c>
      <c r="D222" s="50">
        <v>3069</v>
      </c>
      <c r="E222" s="50">
        <v>0</v>
      </c>
      <c r="F222" s="73">
        <f>SUM(C222:E222)</f>
        <v>4553</v>
      </c>
      <c r="G222" s="50">
        <v>0</v>
      </c>
      <c r="H222" s="47">
        <v>4625</v>
      </c>
      <c r="I222" s="48">
        <v>53</v>
      </c>
      <c r="J222" s="47">
        <v>50</v>
      </c>
      <c r="K222" s="48">
        <v>422</v>
      </c>
      <c r="L222" s="47">
        <v>43</v>
      </c>
      <c r="M222" s="167">
        <f t="shared" si="111"/>
        <v>-369</v>
      </c>
      <c r="N222" s="168">
        <f t="shared" si="111"/>
        <v>7</v>
      </c>
      <c r="Q222" s="25" t="s">
        <v>318</v>
      </c>
      <c r="R222" s="21" t="s">
        <v>319</v>
      </c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144"/>
    </row>
    <row r="223" spans="1:30" s="4" customFormat="1" ht="19" customHeight="1">
      <c r="A223" s="127" t="s">
        <v>320</v>
      </c>
      <c r="B223" s="128" t="s">
        <v>321</v>
      </c>
      <c r="C223" s="48">
        <v>2939</v>
      </c>
      <c r="D223" s="50">
        <v>7261</v>
      </c>
      <c r="E223" s="50">
        <v>0</v>
      </c>
      <c r="F223" s="73">
        <f>SUM(C223:E223)</f>
        <v>10200</v>
      </c>
      <c r="G223" s="50">
        <v>0</v>
      </c>
      <c r="H223" s="47">
        <v>9638</v>
      </c>
      <c r="I223" s="48">
        <v>146</v>
      </c>
      <c r="J223" s="47">
        <v>145</v>
      </c>
      <c r="K223" s="48">
        <v>609</v>
      </c>
      <c r="L223" s="47">
        <v>133</v>
      </c>
      <c r="M223" s="167">
        <f t="shared" si="111"/>
        <v>-463</v>
      </c>
      <c r="N223" s="168">
        <f t="shared" si="111"/>
        <v>12</v>
      </c>
      <c r="Q223" s="28" t="s">
        <v>320</v>
      </c>
      <c r="R223" s="153" t="s">
        <v>321</v>
      </c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144"/>
    </row>
    <row r="224" spans="1:30" s="4" customFormat="1" ht="19" customHeight="1" thickBot="1">
      <c r="A224" s="25" t="s">
        <v>322</v>
      </c>
      <c r="B224" s="129" t="s">
        <v>323</v>
      </c>
      <c r="C224" s="48">
        <v>790</v>
      </c>
      <c r="D224" s="50">
        <v>3311</v>
      </c>
      <c r="E224" s="50">
        <v>0</v>
      </c>
      <c r="F224" s="73">
        <f>SUM(C224:E224)</f>
        <v>4101</v>
      </c>
      <c r="G224" s="50">
        <v>0</v>
      </c>
      <c r="H224" s="47">
        <v>4147</v>
      </c>
      <c r="I224" s="48">
        <v>44</v>
      </c>
      <c r="J224" s="47">
        <v>43</v>
      </c>
      <c r="K224" s="48">
        <v>178</v>
      </c>
      <c r="L224" s="47">
        <v>15</v>
      </c>
      <c r="M224" s="167">
        <f t="shared" si="111"/>
        <v>-134</v>
      </c>
      <c r="N224" s="168">
        <f t="shared" si="111"/>
        <v>28</v>
      </c>
      <c r="Q224" s="28" t="s">
        <v>322</v>
      </c>
      <c r="R224" s="153" t="s">
        <v>323</v>
      </c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144"/>
    </row>
    <row r="225" spans="1:30" s="169" customFormat="1" ht="19" customHeight="1" thickBot="1">
      <c r="A225" s="298" t="s">
        <v>324</v>
      </c>
      <c r="B225" s="299"/>
      <c r="C225" s="154">
        <f t="shared" ref="C225:N225" si="112">S225</f>
        <v>13856970</v>
      </c>
      <c r="D225" s="155">
        <f t="shared" si="112"/>
        <v>6381261</v>
      </c>
      <c r="E225" s="155">
        <f t="shared" si="112"/>
        <v>816829</v>
      </c>
      <c r="F225" s="155">
        <f t="shared" si="112"/>
        <v>21055060</v>
      </c>
      <c r="G225" s="155">
        <f t="shared" si="112"/>
        <v>141818</v>
      </c>
      <c r="H225" s="156">
        <f t="shared" si="112"/>
        <v>12786541</v>
      </c>
      <c r="I225" s="154">
        <f t="shared" si="112"/>
        <v>529852</v>
      </c>
      <c r="J225" s="156">
        <f t="shared" si="112"/>
        <v>160070</v>
      </c>
      <c r="K225" s="154">
        <f t="shared" si="112"/>
        <v>524151</v>
      </c>
      <c r="L225" s="156">
        <f t="shared" si="112"/>
        <v>138703</v>
      </c>
      <c r="M225" s="154">
        <f t="shared" si="112"/>
        <v>5701</v>
      </c>
      <c r="N225" s="157">
        <f t="shared" si="112"/>
        <v>21367</v>
      </c>
      <c r="Q225" s="298" t="s">
        <v>324</v>
      </c>
      <c r="R225" s="299"/>
      <c r="S225" s="276">
        <f t="shared" ref="S225:AD225" si="113">SUM(S17:S224)</f>
        <v>13856970</v>
      </c>
      <c r="T225" s="276">
        <f t="shared" si="113"/>
        <v>6381261</v>
      </c>
      <c r="U225" s="276">
        <f t="shared" si="113"/>
        <v>816829</v>
      </c>
      <c r="V225" s="276">
        <f>SUM(V17:V224)</f>
        <v>21055060</v>
      </c>
      <c r="W225" s="276">
        <f t="shared" si="113"/>
        <v>141818</v>
      </c>
      <c r="X225" s="276">
        <f t="shared" si="113"/>
        <v>12786541</v>
      </c>
      <c r="Y225" s="276">
        <f t="shared" si="113"/>
        <v>529852</v>
      </c>
      <c r="Z225" s="276">
        <f t="shared" si="113"/>
        <v>160070</v>
      </c>
      <c r="AA225" s="276">
        <f t="shared" si="113"/>
        <v>524151</v>
      </c>
      <c r="AB225" s="276">
        <f t="shared" si="113"/>
        <v>138703</v>
      </c>
      <c r="AC225" s="276">
        <f t="shared" si="113"/>
        <v>5701</v>
      </c>
      <c r="AD225" s="277">
        <f t="shared" si="113"/>
        <v>21367</v>
      </c>
    </row>
    <row r="226" spans="1:30" s="9" customFormat="1" ht="19" customHeight="1">
      <c r="A226" s="125" t="s">
        <v>325</v>
      </c>
      <c r="B226" s="102" t="s">
        <v>326</v>
      </c>
      <c r="C226" s="278">
        <f t="shared" ref="C226:N226" si="114">SUM(C227:C228)</f>
        <v>80409</v>
      </c>
      <c r="D226" s="279">
        <f t="shared" si="114"/>
        <v>39261</v>
      </c>
      <c r="E226" s="279">
        <f t="shared" si="114"/>
        <v>2748</v>
      </c>
      <c r="F226" s="279">
        <f t="shared" si="114"/>
        <v>122418</v>
      </c>
      <c r="G226" s="279">
        <f t="shared" si="114"/>
        <v>3521</v>
      </c>
      <c r="H226" s="280">
        <f t="shared" si="114"/>
        <v>62016</v>
      </c>
      <c r="I226" s="278">
        <f t="shared" si="114"/>
        <v>4341</v>
      </c>
      <c r="J226" s="280">
        <f t="shared" si="114"/>
        <v>1318</v>
      </c>
      <c r="K226" s="278">
        <f t="shared" si="114"/>
        <v>7584</v>
      </c>
      <c r="L226" s="280">
        <f t="shared" si="114"/>
        <v>1499</v>
      </c>
      <c r="M226" s="278">
        <f t="shared" si="114"/>
        <v>-3243</v>
      </c>
      <c r="N226" s="281">
        <f t="shared" si="114"/>
        <v>-181</v>
      </c>
      <c r="Q226" s="27" t="s">
        <v>325</v>
      </c>
      <c r="R226" s="179" t="s">
        <v>326</v>
      </c>
      <c r="S226" s="180">
        <f t="shared" ref="S226:AD226" si="115">C226</f>
        <v>80409</v>
      </c>
      <c r="T226" s="180">
        <f t="shared" si="115"/>
        <v>39261</v>
      </c>
      <c r="U226" s="180">
        <f t="shared" si="115"/>
        <v>2748</v>
      </c>
      <c r="V226" s="180">
        <f t="shared" si="115"/>
        <v>122418</v>
      </c>
      <c r="W226" s="180">
        <f t="shared" si="115"/>
        <v>3521</v>
      </c>
      <c r="X226" s="180">
        <f t="shared" si="115"/>
        <v>62016</v>
      </c>
      <c r="Y226" s="180">
        <f t="shared" si="115"/>
        <v>4341</v>
      </c>
      <c r="Z226" s="180">
        <f t="shared" si="115"/>
        <v>1318</v>
      </c>
      <c r="AA226" s="180">
        <f t="shared" si="115"/>
        <v>7584</v>
      </c>
      <c r="AB226" s="180">
        <f t="shared" si="115"/>
        <v>1499</v>
      </c>
      <c r="AC226" s="180">
        <f t="shared" si="115"/>
        <v>-3243</v>
      </c>
      <c r="AD226" s="181">
        <f t="shared" si="115"/>
        <v>-181</v>
      </c>
    </row>
    <row r="227" spans="1:30" s="9" customFormat="1" ht="19" customHeight="1">
      <c r="A227" s="29" t="s">
        <v>327</v>
      </c>
      <c r="B227" s="95" t="s">
        <v>328</v>
      </c>
      <c r="C227" s="66">
        <v>71980</v>
      </c>
      <c r="D227" s="67">
        <v>37906</v>
      </c>
      <c r="E227" s="67">
        <v>2571</v>
      </c>
      <c r="F227" s="73">
        <f>SUM(C227:E227)</f>
        <v>112457</v>
      </c>
      <c r="G227" s="67">
        <v>3521</v>
      </c>
      <c r="H227" s="65">
        <v>52055</v>
      </c>
      <c r="I227" s="66">
        <v>4341</v>
      </c>
      <c r="J227" s="65">
        <v>1318</v>
      </c>
      <c r="K227" s="66">
        <v>7584</v>
      </c>
      <c r="L227" s="65">
        <v>1499</v>
      </c>
      <c r="M227" s="282">
        <f>+I227-K227</f>
        <v>-3243</v>
      </c>
      <c r="N227" s="283">
        <f>+J227-L227</f>
        <v>-181</v>
      </c>
      <c r="Q227" s="29" t="s">
        <v>327</v>
      </c>
      <c r="R227" s="95" t="s">
        <v>328</v>
      </c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144"/>
    </row>
    <row r="228" spans="1:30" s="9" customFormat="1" ht="19" customHeight="1">
      <c r="A228" s="29" t="s">
        <v>329</v>
      </c>
      <c r="B228" s="95" t="s">
        <v>330</v>
      </c>
      <c r="C228" s="66">
        <v>8429</v>
      </c>
      <c r="D228" s="67">
        <v>1355</v>
      </c>
      <c r="E228" s="67">
        <v>177</v>
      </c>
      <c r="F228" s="73">
        <f>SUM(C228:E228)</f>
        <v>9961</v>
      </c>
      <c r="G228" s="67">
        <v>0</v>
      </c>
      <c r="H228" s="65">
        <v>9961</v>
      </c>
      <c r="I228" s="66">
        <v>0</v>
      </c>
      <c r="J228" s="65">
        <v>0</v>
      </c>
      <c r="K228" s="66">
        <v>0</v>
      </c>
      <c r="L228" s="65">
        <v>0</v>
      </c>
      <c r="M228" s="282">
        <f>+I228-K228</f>
        <v>0</v>
      </c>
      <c r="N228" s="283">
        <f>+J228-L228</f>
        <v>0</v>
      </c>
      <c r="Q228" s="29" t="s">
        <v>329</v>
      </c>
      <c r="R228" s="95" t="s">
        <v>330</v>
      </c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144"/>
    </row>
    <row r="229" spans="1:30" s="9" customFormat="1" ht="19" customHeight="1">
      <c r="A229" s="105" t="s">
        <v>432</v>
      </c>
      <c r="B229" s="41" t="s">
        <v>331</v>
      </c>
      <c r="C229" s="188">
        <f t="shared" ref="C229:N229" si="116">SUM(C230:C231)</f>
        <v>43394</v>
      </c>
      <c r="D229" s="189">
        <f t="shared" si="116"/>
        <v>29826</v>
      </c>
      <c r="E229" s="189">
        <f t="shared" si="116"/>
        <v>2762</v>
      </c>
      <c r="F229" s="189">
        <f t="shared" si="116"/>
        <v>75982</v>
      </c>
      <c r="G229" s="189">
        <f t="shared" si="116"/>
        <v>0</v>
      </c>
      <c r="H229" s="190">
        <f t="shared" si="116"/>
        <v>42675</v>
      </c>
      <c r="I229" s="91">
        <f t="shared" si="116"/>
        <v>2338</v>
      </c>
      <c r="J229" s="190">
        <f t="shared" si="116"/>
        <v>746</v>
      </c>
      <c r="K229" s="188">
        <f t="shared" si="116"/>
        <v>51</v>
      </c>
      <c r="L229" s="190">
        <f t="shared" si="116"/>
        <v>17</v>
      </c>
      <c r="M229" s="188">
        <f t="shared" si="116"/>
        <v>2287</v>
      </c>
      <c r="N229" s="191">
        <f t="shared" si="116"/>
        <v>729</v>
      </c>
      <c r="Q229" s="23" t="s">
        <v>432</v>
      </c>
      <c r="R229" s="120" t="s">
        <v>331</v>
      </c>
      <c r="S229" s="180">
        <f t="shared" ref="S229:AD229" si="117">C229</f>
        <v>43394</v>
      </c>
      <c r="T229" s="180">
        <f t="shared" si="117"/>
        <v>29826</v>
      </c>
      <c r="U229" s="180">
        <f t="shared" si="117"/>
        <v>2762</v>
      </c>
      <c r="V229" s="180">
        <f t="shared" si="117"/>
        <v>75982</v>
      </c>
      <c r="W229" s="180">
        <f t="shared" si="117"/>
        <v>0</v>
      </c>
      <c r="X229" s="180">
        <f t="shared" si="117"/>
        <v>42675</v>
      </c>
      <c r="Y229" s="180">
        <f t="shared" si="117"/>
        <v>2338</v>
      </c>
      <c r="Z229" s="180">
        <f t="shared" si="117"/>
        <v>746</v>
      </c>
      <c r="AA229" s="180">
        <f t="shared" si="117"/>
        <v>51</v>
      </c>
      <c r="AB229" s="180">
        <f t="shared" si="117"/>
        <v>17</v>
      </c>
      <c r="AC229" s="180">
        <f t="shared" si="117"/>
        <v>2287</v>
      </c>
      <c r="AD229" s="181">
        <f t="shared" si="117"/>
        <v>729</v>
      </c>
    </row>
    <row r="230" spans="1:30" s="4" customFormat="1" ht="19" customHeight="1">
      <c r="A230" s="106" t="s">
        <v>433</v>
      </c>
      <c r="B230" s="99" t="s">
        <v>332</v>
      </c>
      <c r="C230" s="166">
        <v>42018</v>
      </c>
      <c r="D230" s="50">
        <v>29246</v>
      </c>
      <c r="E230" s="50">
        <v>2720</v>
      </c>
      <c r="F230" s="73">
        <f>SUM(C230:E230)</f>
        <v>73984</v>
      </c>
      <c r="G230" s="50">
        <v>0</v>
      </c>
      <c r="H230" s="47">
        <v>40677</v>
      </c>
      <c r="I230" s="166">
        <v>2083</v>
      </c>
      <c r="J230" s="47">
        <v>694</v>
      </c>
      <c r="K230" s="166">
        <v>38</v>
      </c>
      <c r="L230" s="47">
        <v>17</v>
      </c>
      <c r="M230" s="167">
        <f t="shared" ref="M230:N231" si="118">+I230-K230</f>
        <v>2045</v>
      </c>
      <c r="N230" s="168">
        <f t="shared" si="118"/>
        <v>677</v>
      </c>
      <c r="Q230" s="25" t="s">
        <v>433</v>
      </c>
      <c r="R230" s="21" t="s">
        <v>332</v>
      </c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144"/>
    </row>
    <row r="231" spans="1:30" s="4" customFormat="1" ht="19" customHeight="1">
      <c r="A231" s="106" t="s">
        <v>434</v>
      </c>
      <c r="B231" s="99" t="s">
        <v>400</v>
      </c>
      <c r="C231" s="166">
        <v>1376</v>
      </c>
      <c r="D231" s="50">
        <v>580</v>
      </c>
      <c r="E231" s="50">
        <v>42</v>
      </c>
      <c r="F231" s="73">
        <f>SUM(C231:E231)</f>
        <v>1998</v>
      </c>
      <c r="G231" s="50">
        <v>0</v>
      </c>
      <c r="H231" s="47">
        <v>1998</v>
      </c>
      <c r="I231" s="166">
        <v>255</v>
      </c>
      <c r="J231" s="47">
        <v>52</v>
      </c>
      <c r="K231" s="166">
        <v>13</v>
      </c>
      <c r="L231" s="47">
        <v>0</v>
      </c>
      <c r="M231" s="167">
        <f t="shared" si="118"/>
        <v>242</v>
      </c>
      <c r="N231" s="168">
        <f t="shared" si="118"/>
        <v>52</v>
      </c>
      <c r="Q231" s="25" t="s">
        <v>434</v>
      </c>
      <c r="R231" s="21" t="s">
        <v>400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144"/>
    </row>
    <row r="232" spans="1:30" s="9" customFormat="1" ht="19" customHeight="1">
      <c r="A232" s="108" t="s">
        <v>333</v>
      </c>
      <c r="B232" s="104" t="s">
        <v>334</v>
      </c>
      <c r="C232" s="284">
        <v>205182</v>
      </c>
      <c r="D232" s="56">
        <v>63300</v>
      </c>
      <c r="E232" s="56">
        <v>17190</v>
      </c>
      <c r="F232" s="90">
        <f>SUM(C232:E232)</f>
        <v>285672</v>
      </c>
      <c r="G232" s="56">
        <v>31461</v>
      </c>
      <c r="H232" s="285">
        <v>167949</v>
      </c>
      <c r="I232" s="284">
        <v>3814</v>
      </c>
      <c r="J232" s="44">
        <v>977</v>
      </c>
      <c r="K232" s="284">
        <v>3132</v>
      </c>
      <c r="L232" s="44">
        <v>994</v>
      </c>
      <c r="M232" s="91">
        <f t="shared" ref="M232:N233" si="119">+I232-K232</f>
        <v>682</v>
      </c>
      <c r="N232" s="196">
        <f t="shared" si="119"/>
        <v>-17</v>
      </c>
      <c r="Q232" s="23" t="s">
        <v>333</v>
      </c>
      <c r="R232" s="120" t="s">
        <v>334</v>
      </c>
      <c r="S232" s="180">
        <f t="shared" ref="S232:AD234" si="120">C232</f>
        <v>205182</v>
      </c>
      <c r="T232" s="180">
        <f t="shared" si="120"/>
        <v>63300</v>
      </c>
      <c r="U232" s="180">
        <f t="shared" si="120"/>
        <v>17190</v>
      </c>
      <c r="V232" s="180">
        <f t="shared" si="120"/>
        <v>285672</v>
      </c>
      <c r="W232" s="180">
        <f t="shared" si="120"/>
        <v>31461</v>
      </c>
      <c r="X232" s="180">
        <f t="shared" si="120"/>
        <v>167949</v>
      </c>
      <c r="Y232" s="180">
        <f t="shared" si="120"/>
        <v>3814</v>
      </c>
      <c r="Z232" s="180">
        <f t="shared" si="120"/>
        <v>977</v>
      </c>
      <c r="AA232" s="180">
        <f t="shared" si="120"/>
        <v>3132</v>
      </c>
      <c r="AB232" s="180">
        <f t="shared" si="120"/>
        <v>994</v>
      </c>
      <c r="AC232" s="180">
        <f t="shared" si="120"/>
        <v>682</v>
      </c>
      <c r="AD232" s="181">
        <f t="shared" si="120"/>
        <v>-17</v>
      </c>
    </row>
    <row r="233" spans="1:30" s="9" customFormat="1" ht="19" customHeight="1">
      <c r="A233" s="108" t="s">
        <v>335</v>
      </c>
      <c r="B233" s="109" t="s">
        <v>336</v>
      </c>
      <c r="C233" s="55">
        <v>48131</v>
      </c>
      <c r="D233" s="56">
        <v>20718</v>
      </c>
      <c r="E233" s="56">
        <v>1970</v>
      </c>
      <c r="F233" s="90">
        <f>SUM(C233:E233)</f>
        <v>70819</v>
      </c>
      <c r="G233" s="56">
        <v>0</v>
      </c>
      <c r="H233" s="44">
        <v>63375</v>
      </c>
      <c r="I233" s="55">
        <v>1841</v>
      </c>
      <c r="J233" s="44">
        <v>786</v>
      </c>
      <c r="K233" s="55">
        <v>19</v>
      </c>
      <c r="L233" s="44">
        <v>17</v>
      </c>
      <c r="M233" s="91">
        <f t="shared" si="119"/>
        <v>1822</v>
      </c>
      <c r="N233" s="196">
        <f t="shared" si="119"/>
        <v>769</v>
      </c>
      <c r="Q233" s="23" t="s">
        <v>335</v>
      </c>
      <c r="R233" s="120" t="s">
        <v>336</v>
      </c>
      <c r="S233" s="180">
        <f t="shared" si="120"/>
        <v>48131</v>
      </c>
      <c r="T233" s="180">
        <f t="shared" si="120"/>
        <v>20718</v>
      </c>
      <c r="U233" s="180">
        <f t="shared" si="120"/>
        <v>1970</v>
      </c>
      <c r="V233" s="180">
        <f t="shared" si="120"/>
        <v>70819</v>
      </c>
      <c r="W233" s="180">
        <f t="shared" si="120"/>
        <v>0</v>
      </c>
      <c r="X233" s="180">
        <f t="shared" si="120"/>
        <v>63375</v>
      </c>
      <c r="Y233" s="180">
        <f t="shared" si="120"/>
        <v>1841</v>
      </c>
      <c r="Z233" s="180">
        <f t="shared" si="120"/>
        <v>786</v>
      </c>
      <c r="AA233" s="180">
        <f t="shared" si="120"/>
        <v>19</v>
      </c>
      <c r="AB233" s="180">
        <f t="shared" si="120"/>
        <v>17</v>
      </c>
      <c r="AC233" s="180">
        <f t="shared" si="120"/>
        <v>1822</v>
      </c>
      <c r="AD233" s="181">
        <f t="shared" si="120"/>
        <v>769</v>
      </c>
    </row>
    <row r="234" spans="1:30" s="9" customFormat="1" ht="19" customHeight="1">
      <c r="A234" s="105" t="s">
        <v>337</v>
      </c>
      <c r="B234" s="41" t="s">
        <v>338</v>
      </c>
      <c r="C234" s="188">
        <f t="shared" ref="C234:N234" si="121">SUM(C235:C237)</f>
        <v>19420</v>
      </c>
      <c r="D234" s="189">
        <f t="shared" si="121"/>
        <v>18706</v>
      </c>
      <c r="E234" s="189">
        <f t="shared" si="121"/>
        <v>140</v>
      </c>
      <c r="F234" s="189">
        <f t="shared" si="121"/>
        <v>38266</v>
      </c>
      <c r="G234" s="189">
        <f t="shared" si="121"/>
        <v>0</v>
      </c>
      <c r="H234" s="190">
        <f>SUM(H235:H237)</f>
        <v>38266</v>
      </c>
      <c r="I234" s="188">
        <f t="shared" si="121"/>
        <v>939</v>
      </c>
      <c r="J234" s="190">
        <f t="shared" si="121"/>
        <v>334</v>
      </c>
      <c r="K234" s="188">
        <f t="shared" si="121"/>
        <v>1001</v>
      </c>
      <c r="L234" s="190">
        <f t="shared" si="121"/>
        <v>271</v>
      </c>
      <c r="M234" s="188">
        <f t="shared" si="121"/>
        <v>-62</v>
      </c>
      <c r="N234" s="191">
        <f t="shared" si="121"/>
        <v>63</v>
      </c>
      <c r="Q234" s="23" t="s">
        <v>337</v>
      </c>
      <c r="R234" s="120" t="s">
        <v>338</v>
      </c>
      <c r="S234" s="180">
        <f t="shared" si="120"/>
        <v>19420</v>
      </c>
      <c r="T234" s="180">
        <f t="shared" si="120"/>
        <v>18706</v>
      </c>
      <c r="U234" s="180">
        <f t="shared" si="120"/>
        <v>140</v>
      </c>
      <c r="V234" s="180">
        <f t="shared" si="120"/>
        <v>38266</v>
      </c>
      <c r="W234" s="180">
        <f t="shared" si="120"/>
        <v>0</v>
      </c>
      <c r="X234" s="180">
        <f t="shared" si="120"/>
        <v>38266</v>
      </c>
      <c r="Y234" s="180">
        <f t="shared" si="120"/>
        <v>939</v>
      </c>
      <c r="Z234" s="180">
        <f t="shared" si="120"/>
        <v>334</v>
      </c>
      <c r="AA234" s="180">
        <f t="shared" si="120"/>
        <v>1001</v>
      </c>
      <c r="AB234" s="180">
        <f t="shared" si="120"/>
        <v>271</v>
      </c>
      <c r="AC234" s="180">
        <f t="shared" si="120"/>
        <v>-62</v>
      </c>
      <c r="AD234" s="181">
        <f t="shared" si="120"/>
        <v>63</v>
      </c>
    </row>
    <row r="235" spans="1:30" s="4" customFormat="1" ht="19" customHeight="1">
      <c r="A235" s="106" t="s">
        <v>339</v>
      </c>
      <c r="B235" s="99" t="s">
        <v>309</v>
      </c>
      <c r="C235" s="48">
        <v>11589</v>
      </c>
      <c r="D235" s="50">
        <v>9445</v>
      </c>
      <c r="E235" s="50">
        <v>127</v>
      </c>
      <c r="F235" s="73">
        <f>SUM(C235:E235)</f>
        <v>21161</v>
      </c>
      <c r="G235" s="50">
        <v>0</v>
      </c>
      <c r="H235" s="47">
        <f>F235</f>
        <v>21161</v>
      </c>
      <c r="I235" s="166">
        <v>592</v>
      </c>
      <c r="J235" s="47">
        <v>192</v>
      </c>
      <c r="K235" s="166">
        <v>580</v>
      </c>
      <c r="L235" s="47">
        <v>215</v>
      </c>
      <c r="M235" s="167">
        <f t="shared" ref="M235:N237" si="122">+I235-K235</f>
        <v>12</v>
      </c>
      <c r="N235" s="168">
        <f t="shared" si="122"/>
        <v>-23</v>
      </c>
      <c r="Q235" s="25" t="s">
        <v>339</v>
      </c>
      <c r="R235" s="21" t="s">
        <v>309</v>
      </c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144"/>
    </row>
    <row r="236" spans="1:30" s="4" customFormat="1" ht="19" customHeight="1">
      <c r="A236" s="106" t="s">
        <v>340</v>
      </c>
      <c r="B236" s="99" t="s">
        <v>341</v>
      </c>
      <c r="C236" s="48">
        <v>3238</v>
      </c>
      <c r="D236" s="50">
        <v>3888</v>
      </c>
      <c r="E236" s="50">
        <v>2</v>
      </c>
      <c r="F236" s="73">
        <f>SUM(C236:E236)</f>
        <v>7128</v>
      </c>
      <c r="G236" s="50">
        <v>0</v>
      </c>
      <c r="H236" s="47">
        <f>F236</f>
        <v>7128</v>
      </c>
      <c r="I236" s="166">
        <v>172</v>
      </c>
      <c r="J236" s="47">
        <v>49</v>
      </c>
      <c r="K236" s="166">
        <v>420</v>
      </c>
      <c r="L236" s="47">
        <v>55</v>
      </c>
      <c r="M236" s="167">
        <f t="shared" si="122"/>
        <v>-248</v>
      </c>
      <c r="N236" s="168">
        <f t="shared" si="122"/>
        <v>-6</v>
      </c>
      <c r="Q236" s="25" t="s">
        <v>340</v>
      </c>
      <c r="R236" s="21" t="s">
        <v>341</v>
      </c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144"/>
    </row>
    <row r="237" spans="1:30" s="4" customFormat="1" ht="18.75" customHeight="1">
      <c r="A237" s="106" t="s">
        <v>342</v>
      </c>
      <c r="B237" s="99" t="s">
        <v>343</v>
      </c>
      <c r="C237" s="48">
        <v>4593</v>
      </c>
      <c r="D237" s="50">
        <v>5373</v>
      </c>
      <c r="E237" s="50">
        <v>11</v>
      </c>
      <c r="F237" s="73">
        <f>SUM(C237:E237)</f>
        <v>9977</v>
      </c>
      <c r="G237" s="50">
        <v>0</v>
      </c>
      <c r="H237" s="47">
        <f>F237</f>
        <v>9977</v>
      </c>
      <c r="I237" s="166">
        <v>175</v>
      </c>
      <c r="J237" s="47">
        <v>93</v>
      </c>
      <c r="K237" s="166">
        <v>1</v>
      </c>
      <c r="L237" s="47">
        <v>1</v>
      </c>
      <c r="M237" s="167">
        <f t="shared" si="122"/>
        <v>174</v>
      </c>
      <c r="N237" s="168">
        <f t="shared" si="122"/>
        <v>92</v>
      </c>
      <c r="Q237" s="25" t="s">
        <v>342</v>
      </c>
      <c r="R237" s="21" t="s">
        <v>343</v>
      </c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144"/>
    </row>
    <row r="238" spans="1:30" s="9" customFormat="1" ht="19" customHeight="1">
      <c r="A238" s="108" t="s">
        <v>344</v>
      </c>
      <c r="B238" s="109" t="s">
        <v>345</v>
      </c>
      <c r="C238" s="55">
        <v>64633</v>
      </c>
      <c r="D238" s="56">
        <v>36775</v>
      </c>
      <c r="E238" s="56">
        <v>4433</v>
      </c>
      <c r="F238" s="90">
        <f>SUM(C238:E238)</f>
        <v>105841</v>
      </c>
      <c r="G238" s="56">
        <v>0</v>
      </c>
      <c r="H238" s="44">
        <v>75545</v>
      </c>
      <c r="I238" s="55">
        <v>2673</v>
      </c>
      <c r="J238" s="44">
        <v>1023</v>
      </c>
      <c r="K238" s="55">
        <v>5840</v>
      </c>
      <c r="L238" s="44">
        <v>1818</v>
      </c>
      <c r="M238" s="91">
        <f>+I238-K238</f>
        <v>-3167</v>
      </c>
      <c r="N238" s="196">
        <f>+J238-L238</f>
        <v>-795</v>
      </c>
      <c r="Q238" s="23" t="s">
        <v>344</v>
      </c>
      <c r="R238" s="120" t="s">
        <v>345</v>
      </c>
      <c r="S238" s="180">
        <f t="shared" ref="S238:AD240" si="123">C238</f>
        <v>64633</v>
      </c>
      <c r="T238" s="180">
        <f t="shared" si="123"/>
        <v>36775</v>
      </c>
      <c r="U238" s="180">
        <f t="shared" si="123"/>
        <v>4433</v>
      </c>
      <c r="V238" s="180">
        <f t="shared" si="123"/>
        <v>105841</v>
      </c>
      <c r="W238" s="180">
        <f t="shared" si="123"/>
        <v>0</v>
      </c>
      <c r="X238" s="180">
        <f t="shared" si="123"/>
        <v>75545</v>
      </c>
      <c r="Y238" s="180">
        <f t="shared" si="123"/>
        <v>2673</v>
      </c>
      <c r="Z238" s="180">
        <f t="shared" si="123"/>
        <v>1023</v>
      </c>
      <c r="AA238" s="180">
        <f t="shared" si="123"/>
        <v>5840</v>
      </c>
      <c r="AB238" s="180">
        <f t="shared" si="123"/>
        <v>1818</v>
      </c>
      <c r="AC238" s="180">
        <f t="shared" si="123"/>
        <v>-3167</v>
      </c>
      <c r="AD238" s="181">
        <f t="shared" si="123"/>
        <v>-795</v>
      </c>
    </row>
    <row r="239" spans="1:30" s="9" customFormat="1" ht="19" customHeight="1">
      <c r="A239" s="108" t="s">
        <v>346</v>
      </c>
      <c r="B239" s="104" t="s">
        <v>347</v>
      </c>
      <c r="C239" s="55">
        <v>75068</v>
      </c>
      <c r="D239" s="56">
        <v>43241</v>
      </c>
      <c r="E239" s="56">
        <v>2304</v>
      </c>
      <c r="F239" s="90">
        <f>SUM(C239:E239)</f>
        <v>120613</v>
      </c>
      <c r="G239" s="57">
        <v>0</v>
      </c>
      <c r="H239" s="44">
        <v>79743</v>
      </c>
      <c r="I239" s="55">
        <v>3273</v>
      </c>
      <c r="J239" s="44">
        <v>1256</v>
      </c>
      <c r="K239" s="55">
        <v>1135</v>
      </c>
      <c r="L239" s="44">
        <v>267</v>
      </c>
      <c r="M239" s="91">
        <f t="shared" ref="M239:N239" si="124">+I239-K239</f>
        <v>2138</v>
      </c>
      <c r="N239" s="196">
        <f t="shared" si="124"/>
        <v>989</v>
      </c>
      <c r="Q239" s="23" t="s">
        <v>346</v>
      </c>
      <c r="R239" s="120" t="s">
        <v>347</v>
      </c>
      <c r="S239" s="180">
        <f t="shared" si="123"/>
        <v>75068</v>
      </c>
      <c r="T239" s="180">
        <f t="shared" si="123"/>
        <v>43241</v>
      </c>
      <c r="U239" s="180">
        <f t="shared" si="123"/>
        <v>2304</v>
      </c>
      <c r="V239" s="180">
        <f t="shared" si="123"/>
        <v>120613</v>
      </c>
      <c r="W239" s="180">
        <f t="shared" si="123"/>
        <v>0</v>
      </c>
      <c r="X239" s="180">
        <f t="shared" si="123"/>
        <v>79743</v>
      </c>
      <c r="Y239" s="180">
        <f t="shared" si="123"/>
        <v>3273</v>
      </c>
      <c r="Z239" s="180">
        <f t="shared" si="123"/>
        <v>1256</v>
      </c>
      <c r="AA239" s="180">
        <f t="shared" si="123"/>
        <v>1135</v>
      </c>
      <c r="AB239" s="180">
        <f t="shared" si="123"/>
        <v>267</v>
      </c>
      <c r="AC239" s="180">
        <f t="shared" si="123"/>
        <v>2138</v>
      </c>
      <c r="AD239" s="181">
        <f t="shared" si="123"/>
        <v>989</v>
      </c>
    </row>
    <row r="240" spans="1:30" s="9" customFormat="1" ht="19" customHeight="1">
      <c r="A240" s="108" t="s">
        <v>435</v>
      </c>
      <c r="B240" s="104" t="s">
        <v>348</v>
      </c>
      <c r="C240" s="188">
        <f t="shared" ref="C240:L240" si="125">SUM(C241:C246)</f>
        <v>138801</v>
      </c>
      <c r="D240" s="189">
        <f t="shared" si="125"/>
        <v>53924</v>
      </c>
      <c r="E240" s="189">
        <f t="shared" si="125"/>
        <v>4547</v>
      </c>
      <c r="F240" s="90">
        <f t="shared" ref="F240:F246" si="126">SUM(C240:E240)</f>
        <v>197272</v>
      </c>
      <c r="G240" s="189">
        <f t="shared" si="125"/>
        <v>0</v>
      </c>
      <c r="H240" s="190">
        <f t="shared" si="125"/>
        <v>143791</v>
      </c>
      <c r="I240" s="188">
        <f t="shared" si="125"/>
        <v>8130</v>
      </c>
      <c r="J240" s="190">
        <f t="shared" si="125"/>
        <v>2803</v>
      </c>
      <c r="K240" s="188">
        <f t="shared" si="125"/>
        <v>8672</v>
      </c>
      <c r="L240" s="190">
        <f t="shared" si="125"/>
        <v>2406</v>
      </c>
      <c r="M240" s="91">
        <f t="shared" ref="M240:N240" si="127">+I240-K240</f>
        <v>-542</v>
      </c>
      <c r="N240" s="196">
        <f t="shared" si="127"/>
        <v>397</v>
      </c>
      <c r="Q240" s="23" t="s">
        <v>435</v>
      </c>
      <c r="R240" s="120" t="s">
        <v>348</v>
      </c>
      <c r="S240" s="180">
        <f t="shared" si="123"/>
        <v>138801</v>
      </c>
      <c r="T240" s="180">
        <f t="shared" si="123"/>
        <v>53924</v>
      </c>
      <c r="U240" s="180">
        <f t="shared" si="123"/>
        <v>4547</v>
      </c>
      <c r="V240" s="180">
        <f t="shared" si="123"/>
        <v>197272</v>
      </c>
      <c r="W240" s="180">
        <f t="shared" si="123"/>
        <v>0</v>
      </c>
      <c r="X240" s="180">
        <f t="shared" si="123"/>
        <v>143791</v>
      </c>
      <c r="Y240" s="180">
        <f t="shared" si="123"/>
        <v>8130</v>
      </c>
      <c r="Z240" s="180">
        <f t="shared" si="123"/>
        <v>2803</v>
      </c>
      <c r="AA240" s="180">
        <f t="shared" si="123"/>
        <v>8672</v>
      </c>
      <c r="AB240" s="180">
        <f t="shared" si="123"/>
        <v>2406</v>
      </c>
      <c r="AC240" s="180">
        <f t="shared" si="123"/>
        <v>-542</v>
      </c>
      <c r="AD240" s="181">
        <f t="shared" si="123"/>
        <v>397</v>
      </c>
    </row>
    <row r="241" spans="1:30" s="4" customFormat="1" ht="19" customHeight="1">
      <c r="A241" s="25" t="s">
        <v>436</v>
      </c>
      <c r="B241" s="15" t="s">
        <v>349</v>
      </c>
      <c r="C241" s="48">
        <v>120165</v>
      </c>
      <c r="D241" s="50">
        <v>35742</v>
      </c>
      <c r="E241" s="50">
        <v>3952</v>
      </c>
      <c r="F241" s="147">
        <f t="shared" si="126"/>
        <v>159859</v>
      </c>
      <c r="G241" s="50">
        <v>0</v>
      </c>
      <c r="H241" s="47">
        <v>106378</v>
      </c>
      <c r="I241" s="48">
        <v>3444</v>
      </c>
      <c r="J241" s="47">
        <v>816</v>
      </c>
      <c r="K241" s="48">
        <v>4477</v>
      </c>
      <c r="L241" s="47">
        <v>207</v>
      </c>
      <c r="M241" s="167">
        <f>I241-K241</f>
        <v>-1033</v>
      </c>
      <c r="N241" s="168">
        <f>J241-L241</f>
        <v>609</v>
      </c>
      <c r="Q241" s="25" t="s">
        <v>436</v>
      </c>
      <c r="R241" s="21" t="s">
        <v>349</v>
      </c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144"/>
    </row>
    <row r="242" spans="1:30" s="4" customFormat="1" ht="19" customHeight="1">
      <c r="A242" s="25" t="s">
        <v>437</v>
      </c>
      <c r="B242" s="130" t="s">
        <v>529</v>
      </c>
      <c r="C242" s="48">
        <v>6196</v>
      </c>
      <c r="D242" s="50">
        <v>3063</v>
      </c>
      <c r="E242" s="50">
        <v>127</v>
      </c>
      <c r="F242" s="147">
        <f t="shared" si="126"/>
        <v>9386</v>
      </c>
      <c r="G242" s="50">
        <v>0</v>
      </c>
      <c r="H242" s="47">
        <v>9386</v>
      </c>
      <c r="I242" s="48">
        <v>3797</v>
      </c>
      <c r="J242" s="47">
        <v>1363</v>
      </c>
      <c r="K242" s="48">
        <v>275</v>
      </c>
      <c r="L242" s="47">
        <v>25</v>
      </c>
      <c r="M242" s="167">
        <f>I242-K242</f>
        <v>3522</v>
      </c>
      <c r="N242" s="168">
        <f>J242-L242</f>
        <v>1338</v>
      </c>
      <c r="Q242" s="25" t="s">
        <v>437</v>
      </c>
      <c r="R242" s="21" t="s">
        <v>309</v>
      </c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144"/>
    </row>
    <row r="243" spans="1:30" s="4" customFormat="1" ht="19" customHeight="1">
      <c r="A243" s="25" t="s">
        <v>438</v>
      </c>
      <c r="B243" s="15" t="s">
        <v>350</v>
      </c>
      <c r="C243" s="48">
        <v>3444</v>
      </c>
      <c r="D243" s="50">
        <v>3157</v>
      </c>
      <c r="E243" s="50">
        <v>141</v>
      </c>
      <c r="F243" s="147">
        <f t="shared" si="126"/>
        <v>6742</v>
      </c>
      <c r="G243" s="50">
        <v>0</v>
      </c>
      <c r="H243" s="47">
        <v>6742</v>
      </c>
      <c r="I243" s="48">
        <v>10</v>
      </c>
      <c r="J243" s="47">
        <v>8</v>
      </c>
      <c r="K243" s="48">
        <v>5</v>
      </c>
      <c r="L243" s="47">
        <v>4</v>
      </c>
      <c r="M243" s="167">
        <f>I243-K243</f>
        <v>5</v>
      </c>
      <c r="N243" s="168">
        <f t="shared" ref="M243:N246" si="128">J243-L243</f>
        <v>4</v>
      </c>
      <c r="Q243" s="25" t="s">
        <v>438</v>
      </c>
      <c r="R243" s="21" t="s">
        <v>350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144"/>
    </row>
    <row r="244" spans="1:30" s="4" customFormat="1" ht="19" customHeight="1">
      <c r="A244" s="25" t="s">
        <v>439</v>
      </c>
      <c r="B244" s="15" t="s">
        <v>155</v>
      </c>
      <c r="C244" s="48">
        <v>2173</v>
      </c>
      <c r="D244" s="50">
        <v>2684</v>
      </c>
      <c r="E244" s="50">
        <v>100</v>
      </c>
      <c r="F244" s="147">
        <f t="shared" si="126"/>
        <v>4957</v>
      </c>
      <c r="G244" s="50">
        <v>0</v>
      </c>
      <c r="H244" s="47">
        <v>4957</v>
      </c>
      <c r="I244" s="48">
        <v>12</v>
      </c>
      <c r="J244" s="47">
        <v>11</v>
      </c>
      <c r="K244" s="48">
        <v>0</v>
      </c>
      <c r="L244" s="47">
        <v>0</v>
      </c>
      <c r="M244" s="167">
        <f t="shared" si="128"/>
        <v>12</v>
      </c>
      <c r="N244" s="168">
        <f t="shared" si="128"/>
        <v>11</v>
      </c>
      <c r="Q244" s="25" t="s">
        <v>439</v>
      </c>
      <c r="R244" s="21" t="s">
        <v>155</v>
      </c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144"/>
    </row>
    <row r="245" spans="1:30" s="4" customFormat="1" ht="19" customHeight="1">
      <c r="A245" s="25" t="s">
        <v>440</v>
      </c>
      <c r="B245" s="15" t="s">
        <v>351</v>
      </c>
      <c r="C245" s="48">
        <v>2485</v>
      </c>
      <c r="D245" s="50">
        <v>3730</v>
      </c>
      <c r="E245" s="50">
        <v>119</v>
      </c>
      <c r="F245" s="147">
        <f t="shared" si="126"/>
        <v>6334</v>
      </c>
      <c r="G245" s="50">
        <v>0</v>
      </c>
      <c r="H245" s="47">
        <v>6334</v>
      </c>
      <c r="I245" s="48">
        <v>754</v>
      </c>
      <c r="J245" s="47">
        <v>509</v>
      </c>
      <c r="K245" s="48">
        <v>3892</v>
      </c>
      <c r="L245" s="47">
        <v>2160</v>
      </c>
      <c r="M245" s="167">
        <f t="shared" si="128"/>
        <v>-3138</v>
      </c>
      <c r="N245" s="168">
        <f t="shared" si="128"/>
        <v>-1651</v>
      </c>
      <c r="Q245" s="25" t="s">
        <v>440</v>
      </c>
      <c r="R245" s="21" t="s">
        <v>351</v>
      </c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144"/>
    </row>
    <row r="246" spans="1:30" s="4" customFormat="1" ht="19" customHeight="1">
      <c r="A246" s="25" t="s">
        <v>441</v>
      </c>
      <c r="B246" s="15" t="s">
        <v>157</v>
      </c>
      <c r="C246" s="48">
        <v>4338</v>
      </c>
      <c r="D246" s="50">
        <v>5548</v>
      </c>
      <c r="E246" s="50">
        <v>108</v>
      </c>
      <c r="F246" s="147">
        <f t="shared" si="126"/>
        <v>9994</v>
      </c>
      <c r="G246" s="50">
        <v>0</v>
      </c>
      <c r="H246" s="47">
        <v>9994</v>
      </c>
      <c r="I246" s="48">
        <v>113</v>
      </c>
      <c r="J246" s="47">
        <v>96</v>
      </c>
      <c r="K246" s="48">
        <v>23</v>
      </c>
      <c r="L246" s="47">
        <v>10</v>
      </c>
      <c r="M246" s="167">
        <f t="shared" si="128"/>
        <v>90</v>
      </c>
      <c r="N246" s="168">
        <f t="shared" si="128"/>
        <v>86</v>
      </c>
      <c r="Q246" s="25" t="s">
        <v>441</v>
      </c>
      <c r="R246" s="21" t="s">
        <v>157</v>
      </c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144"/>
    </row>
    <row r="247" spans="1:30" s="9" customFormat="1" ht="19" customHeight="1">
      <c r="A247" s="108" t="s">
        <v>352</v>
      </c>
      <c r="B247" s="131" t="s">
        <v>353</v>
      </c>
      <c r="C247" s="188">
        <f t="shared" ref="C247:N247" si="129">SUM(C248:C249)</f>
        <v>69496</v>
      </c>
      <c r="D247" s="189">
        <f t="shared" si="129"/>
        <v>36757</v>
      </c>
      <c r="E247" s="189">
        <f t="shared" si="129"/>
        <v>1903</v>
      </c>
      <c r="F247" s="189">
        <f t="shared" si="129"/>
        <v>108156</v>
      </c>
      <c r="G247" s="189">
        <f t="shared" si="129"/>
        <v>0</v>
      </c>
      <c r="H247" s="190">
        <f t="shared" si="129"/>
        <v>70300</v>
      </c>
      <c r="I247" s="188">
        <f t="shared" si="129"/>
        <v>2217</v>
      </c>
      <c r="J247" s="190">
        <f t="shared" si="129"/>
        <v>917</v>
      </c>
      <c r="K247" s="188">
        <f t="shared" si="129"/>
        <v>6598</v>
      </c>
      <c r="L247" s="190">
        <f t="shared" si="129"/>
        <v>2566</v>
      </c>
      <c r="M247" s="188">
        <f t="shared" si="129"/>
        <v>-4381</v>
      </c>
      <c r="N247" s="191">
        <f t="shared" si="129"/>
        <v>-1649</v>
      </c>
      <c r="Q247" s="23" t="s">
        <v>352</v>
      </c>
      <c r="R247" s="120" t="s">
        <v>353</v>
      </c>
      <c r="S247" s="180">
        <f t="shared" ref="S247:AD247" si="130">C247</f>
        <v>69496</v>
      </c>
      <c r="T247" s="180">
        <f t="shared" si="130"/>
        <v>36757</v>
      </c>
      <c r="U247" s="180">
        <f t="shared" si="130"/>
        <v>1903</v>
      </c>
      <c r="V247" s="180">
        <f t="shared" si="130"/>
        <v>108156</v>
      </c>
      <c r="W247" s="180">
        <f t="shared" si="130"/>
        <v>0</v>
      </c>
      <c r="X247" s="180">
        <f t="shared" si="130"/>
        <v>70300</v>
      </c>
      <c r="Y247" s="180">
        <f t="shared" si="130"/>
        <v>2217</v>
      </c>
      <c r="Z247" s="180">
        <f t="shared" si="130"/>
        <v>917</v>
      </c>
      <c r="AA247" s="180">
        <f t="shared" si="130"/>
        <v>6598</v>
      </c>
      <c r="AB247" s="180">
        <f t="shared" si="130"/>
        <v>2566</v>
      </c>
      <c r="AC247" s="180">
        <f t="shared" si="130"/>
        <v>-4381</v>
      </c>
      <c r="AD247" s="181">
        <f t="shared" si="130"/>
        <v>-1649</v>
      </c>
    </row>
    <row r="248" spans="1:30" s="4" customFormat="1" ht="19" customHeight="1">
      <c r="A248" s="25" t="s">
        <v>354</v>
      </c>
      <c r="B248" s="21" t="s">
        <v>355</v>
      </c>
      <c r="C248" s="48">
        <v>59399</v>
      </c>
      <c r="D248" s="50">
        <v>29647</v>
      </c>
      <c r="E248" s="50">
        <v>1142</v>
      </c>
      <c r="F248" s="73">
        <f>SUM(C248:E248)</f>
        <v>90188</v>
      </c>
      <c r="G248" s="50">
        <v>0</v>
      </c>
      <c r="H248" s="47">
        <v>52351</v>
      </c>
      <c r="I248" s="48">
        <v>1862</v>
      </c>
      <c r="J248" s="47">
        <v>714</v>
      </c>
      <c r="K248" s="48">
        <v>4274</v>
      </c>
      <c r="L248" s="47">
        <v>2505</v>
      </c>
      <c r="M248" s="167">
        <f t="shared" ref="M248:M249" si="131">I248-K248</f>
        <v>-2412</v>
      </c>
      <c r="N248" s="168">
        <f t="shared" ref="N248:N249" si="132">J248-L248</f>
        <v>-1791</v>
      </c>
      <c r="Q248" s="25" t="s">
        <v>354</v>
      </c>
      <c r="R248" s="21" t="s">
        <v>355</v>
      </c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144"/>
    </row>
    <row r="249" spans="1:30" s="4" customFormat="1" ht="19" customHeight="1">
      <c r="A249" s="25" t="s">
        <v>356</v>
      </c>
      <c r="B249" s="21" t="s">
        <v>357</v>
      </c>
      <c r="C249" s="48">
        <v>10097</v>
      </c>
      <c r="D249" s="50">
        <v>7110</v>
      </c>
      <c r="E249" s="50">
        <v>761</v>
      </c>
      <c r="F249" s="73">
        <f t="shared" ref="F249:F251" si="133">SUM(C249:E249)</f>
        <v>17968</v>
      </c>
      <c r="G249" s="50">
        <v>0</v>
      </c>
      <c r="H249" s="47">
        <v>17949</v>
      </c>
      <c r="I249" s="48">
        <v>355</v>
      </c>
      <c r="J249" s="47">
        <v>203</v>
      </c>
      <c r="K249" s="48">
        <v>2324</v>
      </c>
      <c r="L249" s="47">
        <v>61</v>
      </c>
      <c r="M249" s="167">
        <f t="shared" si="131"/>
        <v>-1969</v>
      </c>
      <c r="N249" s="168">
        <f t="shared" si="132"/>
        <v>142</v>
      </c>
      <c r="Q249" s="25" t="s">
        <v>356</v>
      </c>
      <c r="R249" s="21" t="s">
        <v>357</v>
      </c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144"/>
    </row>
    <row r="250" spans="1:30" s="19" customFormat="1" ht="19" customHeight="1">
      <c r="A250" s="112" t="s">
        <v>401</v>
      </c>
      <c r="B250" s="117" t="s">
        <v>525</v>
      </c>
      <c r="C250" s="59">
        <v>5952</v>
      </c>
      <c r="D250" s="60">
        <v>2536</v>
      </c>
      <c r="E250" s="60">
        <v>433</v>
      </c>
      <c r="F250" s="240">
        <f t="shared" ref="F250" si="134">SUM(C250:E250)</f>
        <v>8921</v>
      </c>
      <c r="G250" s="286">
        <v>0</v>
      </c>
      <c r="H250" s="61">
        <v>8440</v>
      </c>
      <c r="I250" s="59">
        <v>131</v>
      </c>
      <c r="J250" s="61">
        <v>37</v>
      </c>
      <c r="K250" s="287">
        <v>0</v>
      </c>
      <c r="L250" s="288">
        <v>0</v>
      </c>
      <c r="M250" s="239">
        <f t="shared" ref="M250:N250" si="135">+I250-K250</f>
        <v>131</v>
      </c>
      <c r="N250" s="242">
        <f t="shared" si="135"/>
        <v>37</v>
      </c>
      <c r="Q250" s="217" t="s">
        <v>401</v>
      </c>
      <c r="R250" s="218" t="s">
        <v>525</v>
      </c>
      <c r="S250" s="219">
        <f t="shared" ref="S250:AD254" si="136">C250</f>
        <v>5952</v>
      </c>
      <c r="T250" s="219">
        <f t="shared" si="136"/>
        <v>2536</v>
      </c>
      <c r="U250" s="219">
        <f t="shared" si="136"/>
        <v>433</v>
      </c>
      <c r="V250" s="219">
        <f t="shared" si="136"/>
        <v>8921</v>
      </c>
      <c r="W250" s="219">
        <f t="shared" si="136"/>
        <v>0</v>
      </c>
      <c r="X250" s="219">
        <f t="shared" si="136"/>
        <v>8440</v>
      </c>
      <c r="Y250" s="219">
        <f t="shared" si="136"/>
        <v>131</v>
      </c>
      <c r="Z250" s="219">
        <f t="shared" si="136"/>
        <v>37</v>
      </c>
      <c r="AA250" s="219">
        <f t="shared" si="136"/>
        <v>0</v>
      </c>
      <c r="AB250" s="219">
        <f t="shared" si="136"/>
        <v>0</v>
      </c>
      <c r="AC250" s="219">
        <f t="shared" si="136"/>
        <v>131</v>
      </c>
      <c r="AD250" s="220">
        <f t="shared" si="136"/>
        <v>37</v>
      </c>
    </row>
    <row r="251" spans="1:30" s="9" customFormat="1" ht="19" customHeight="1">
      <c r="A251" s="108" t="s">
        <v>528</v>
      </c>
      <c r="B251" s="109" t="s">
        <v>358</v>
      </c>
      <c r="C251" s="55">
        <v>68345</v>
      </c>
      <c r="D251" s="56">
        <v>34030</v>
      </c>
      <c r="E251" s="56">
        <v>996</v>
      </c>
      <c r="F251" s="90">
        <f t="shared" si="133"/>
        <v>103371</v>
      </c>
      <c r="G251" s="56">
        <v>0</v>
      </c>
      <c r="H251" s="44">
        <v>72334</v>
      </c>
      <c r="I251" s="55">
        <v>1541</v>
      </c>
      <c r="J251" s="44">
        <v>565</v>
      </c>
      <c r="K251" s="55">
        <v>4736</v>
      </c>
      <c r="L251" s="44">
        <v>676</v>
      </c>
      <c r="M251" s="91">
        <f t="shared" ref="M251:N253" si="137">+I251-K251</f>
        <v>-3195</v>
      </c>
      <c r="N251" s="196">
        <f t="shared" si="137"/>
        <v>-111</v>
      </c>
      <c r="Q251" s="23" t="s">
        <v>442</v>
      </c>
      <c r="R251" s="120" t="s">
        <v>358</v>
      </c>
      <c r="S251" s="180">
        <f t="shared" si="136"/>
        <v>68345</v>
      </c>
      <c r="T251" s="180">
        <f t="shared" si="136"/>
        <v>34030</v>
      </c>
      <c r="U251" s="180">
        <f t="shared" si="136"/>
        <v>996</v>
      </c>
      <c r="V251" s="180">
        <f t="shared" si="136"/>
        <v>103371</v>
      </c>
      <c r="W251" s="180">
        <f t="shared" si="136"/>
        <v>0</v>
      </c>
      <c r="X251" s="180">
        <f t="shared" si="136"/>
        <v>72334</v>
      </c>
      <c r="Y251" s="180">
        <f t="shared" si="136"/>
        <v>1541</v>
      </c>
      <c r="Z251" s="180">
        <f t="shared" si="136"/>
        <v>565</v>
      </c>
      <c r="AA251" s="180">
        <f t="shared" si="136"/>
        <v>4736</v>
      </c>
      <c r="AB251" s="180">
        <f t="shared" si="136"/>
        <v>676</v>
      </c>
      <c r="AC251" s="180">
        <f t="shared" si="136"/>
        <v>-3195</v>
      </c>
      <c r="AD251" s="181">
        <f t="shared" si="136"/>
        <v>-111</v>
      </c>
    </row>
    <row r="252" spans="1:30" s="9" customFormat="1" ht="19" customHeight="1">
      <c r="A252" s="108" t="s">
        <v>443</v>
      </c>
      <c r="B252" s="104" t="s">
        <v>359</v>
      </c>
      <c r="C252" s="284">
        <v>86257</v>
      </c>
      <c r="D252" s="56">
        <v>34348</v>
      </c>
      <c r="E252" s="56">
        <v>3217</v>
      </c>
      <c r="F252" s="90">
        <f>SUM(C252:E252)</f>
        <v>123822</v>
      </c>
      <c r="G252" s="57">
        <v>0</v>
      </c>
      <c r="H252" s="44">
        <v>64543</v>
      </c>
      <c r="I252" s="284">
        <v>1914</v>
      </c>
      <c r="J252" s="44">
        <v>419</v>
      </c>
      <c r="K252" s="284">
        <v>2037</v>
      </c>
      <c r="L252" s="44">
        <v>204</v>
      </c>
      <c r="M252" s="91">
        <f t="shared" si="137"/>
        <v>-123</v>
      </c>
      <c r="N252" s="196">
        <f t="shared" si="137"/>
        <v>215</v>
      </c>
      <c r="Q252" s="23" t="s">
        <v>443</v>
      </c>
      <c r="R252" s="120" t="s">
        <v>359</v>
      </c>
      <c r="S252" s="180">
        <f t="shared" si="136"/>
        <v>86257</v>
      </c>
      <c r="T252" s="180">
        <f t="shared" si="136"/>
        <v>34348</v>
      </c>
      <c r="U252" s="180">
        <f t="shared" si="136"/>
        <v>3217</v>
      </c>
      <c r="V252" s="180">
        <f t="shared" si="136"/>
        <v>123822</v>
      </c>
      <c r="W252" s="180">
        <f t="shared" si="136"/>
        <v>0</v>
      </c>
      <c r="X252" s="180">
        <f t="shared" si="136"/>
        <v>64543</v>
      </c>
      <c r="Y252" s="180">
        <f t="shared" si="136"/>
        <v>1914</v>
      </c>
      <c r="Z252" s="180">
        <f t="shared" si="136"/>
        <v>419</v>
      </c>
      <c r="AA252" s="180">
        <f t="shared" si="136"/>
        <v>2037</v>
      </c>
      <c r="AB252" s="180">
        <f t="shared" si="136"/>
        <v>204</v>
      </c>
      <c r="AC252" s="180">
        <f t="shared" si="136"/>
        <v>-123</v>
      </c>
      <c r="AD252" s="181">
        <f t="shared" si="136"/>
        <v>215</v>
      </c>
    </row>
    <row r="253" spans="1:30" s="9" customFormat="1" ht="19" customHeight="1">
      <c r="A253" s="108" t="s">
        <v>402</v>
      </c>
      <c r="B253" s="109" t="s">
        <v>403</v>
      </c>
      <c r="C253" s="284">
        <v>14804</v>
      </c>
      <c r="D253" s="57" t="s">
        <v>526</v>
      </c>
      <c r="E253" s="57" t="s">
        <v>526</v>
      </c>
      <c r="F253" s="90">
        <f t="shared" ref="F253" si="138">SUM(C253:E253)</f>
        <v>14804</v>
      </c>
      <c r="G253" s="56">
        <v>0</v>
      </c>
      <c r="H253" s="44">
        <v>14804</v>
      </c>
      <c r="I253" s="284">
        <v>75</v>
      </c>
      <c r="J253" s="58" t="s">
        <v>527</v>
      </c>
      <c r="K253" s="284">
        <v>25</v>
      </c>
      <c r="L253" s="44">
        <v>0</v>
      </c>
      <c r="M253" s="91">
        <f t="shared" si="137"/>
        <v>50</v>
      </c>
      <c r="N253" s="289" t="s">
        <v>526</v>
      </c>
      <c r="Q253" s="23" t="s">
        <v>402</v>
      </c>
      <c r="R253" s="120" t="s">
        <v>403</v>
      </c>
      <c r="S253" s="180">
        <f t="shared" si="136"/>
        <v>14804</v>
      </c>
      <c r="T253" s="180" t="str">
        <f t="shared" si="136"/>
        <v>-</v>
      </c>
      <c r="U253" s="180" t="str">
        <f t="shared" si="136"/>
        <v>-</v>
      </c>
      <c r="V253" s="180">
        <f t="shared" si="136"/>
        <v>14804</v>
      </c>
      <c r="W253" s="180">
        <f t="shared" si="136"/>
        <v>0</v>
      </c>
      <c r="X253" s="180">
        <f t="shared" si="136"/>
        <v>14804</v>
      </c>
      <c r="Y253" s="180">
        <f t="shared" si="136"/>
        <v>75</v>
      </c>
      <c r="Z253" s="180" t="str">
        <f t="shared" si="136"/>
        <v>-</v>
      </c>
      <c r="AA253" s="180">
        <f t="shared" si="136"/>
        <v>25</v>
      </c>
      <c r="AB253" s="180">
        <f t="shared" si="136"/>
        <v>0</v>
      </c>
      <c r="AC253" s="180">
        <f t="shared" si="136"/>
        <v>50</v>
      </c>
      <c r="AD253" s="181" t="str">
        <f t="shared" si="136"/>
        <v>-</v>
      </c>
    </row>
    <row r="254" spans="1:30" s="9" customFormat="1" ht="19" customHeight="1">
      <c r="A254" s="108" t="s">
        <v>444</v>
      </c>
      <c r="B254" s="109" t="s">
        <v>360</v>
      </c>
      <c r="C254" s="188">
        <f t="shared" ref="C254:N254" si="139">SUM(C255:C256)</f>
        <v>27249</v>
      </c>
      <c r="D254" s="189">
        <f t="shared" si="139"/>
        <v>15476</v>
      </c>
      <c r="E254" s="189">
        <f t="shared" si="139"/>
        <v>203</v>
      </c>
      <c r="F254" s="189">
        <f t="shared" si="139"/>
        <v>42928</v>
      </c>
      <c r="G254" s="189">
        <f t="shared" si="139"/>
        <v>0</v>
      </c>
      <c r="H254" s="190">
        <f t="shared" si="139"/>
        <v>42928</v>
      </c>
      <c r="I254" s="188">
        <f t="shared" si="139"/>
        <v>1575</v>
      </c>
      <c r="J254" s="190">
        <f t="shared" si="139"/>
        <v>375</v>
      </c>
      <c r="K254" s="188">
        <f t="shared" si="139"/>
        <v>623</v>
      </c>
      <c r="L254" s="190">
        <f t="shared" si="139"/>
        <v>188</v>
      </c>
      <c r="M254" s="188">
        <f t="shared" si="139"/>
        <v>952</v>
      </c>
      <c r="N254" s="191">
        <f t="shared" si="139"/>
        <v>187</v>
      </c>
      <c r="Q254" s="23" t="s">
        <v>444</v>
      </c>
      <c r="R254" s="120" t="s">
        <v>360</v>
      </c>
      <c r="S254" s="180">
        <f t="shared" si="136"/>
        <v>27249</v>
      </c>
      <c r="T254" s="180">
        <f t="shared" si="136"/>
        <v>15476</v>
      </c>
      <c r="U254" s="180">
        <f t="shared" si="136"/>
        <v>203</v>
      </c>
      <c r="V254" s="180">
        <f t="shared" si="136"/>
        <v>42928</v>
      </c>
      <c r="W254" s="180">
        <f t="shared" si="136"/>
        <v>0</v>
      </c>
      <c r="X254" s="180">
        <f t="shared" si="136"/>
        <v>42928</v>
      </c>
      <c r="Y254" s="180">
        <f t="shared" si="136"/>
        <v>1575</v>
      </c>
      <c r="Z254" s="180">
        <f t="shared" si="136"/>
        <v>375</v>
      </c>
      <c r="AA254" s="180">
        <f t="shared" si="136"/>
        <v>623</v>
      </c>
      <c r="AB254" s="180">
        <f t="shared" si="136"/>
        <v>188</v>
      </c>
      <c r="AC254" s="180">
        <f t="shared" si="136"/>
        <v>952</v>
      </c>
      <c r="AD254" s="181">
        <f t="shared" si="136"/>
        <v>187</v>
      </c>
    </row>
    <row r="255" spans="1:30" s="4" customFormat="1" ht="19" customHeight="1">
      <c r="A255" s="25" t="s">
        <v>445</v>
      </c>
      <c r="B255" s="97" t="s">
        <v>309</v>
      </c>
      <c r="C255" s="166">
        <v>18917</v>
      </c>
      <c r="D255" s="50">
        <v>5841</v>
      </c>
      <c r="E255" s="50">
        <v>148</v>
      </c>
      <c r="F255" s="73">
        <f>SUM(C255:E255)</f>
        <v>24906</v>
      </c>
      <c r="G255" s="50">
        <v>0</v>
      </c>
      <c r="H255" s="47">
        <v>24906</v>
      </c>
      <c r="I255" s="166">
        <v>781</v>
      </c>
      <c r="J255" s="47">
        <v>91</v>
      </c>
      <c r="K255" s="166">
        <v>426</v>
      </c>
      <c r="L255" s="47">
        <v>53</v>
      </c>
      <c r="M255" s="167">
        <f t="shared" ref="M255:N255" si="140">I255-K255</f>
        <v>355</v>
      </c>
      <c r="N255" s="168">
        <f t="shared" si="140"/>
        <v>38</v>
      </c>
      <c r="Q255" s="25" t="s">
        <v>445</v>
      </c>
      <c r="R255" s="21" t="s">
        <v>309</v>
      </c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144"/>
    </row>
    <row r="256" spans="1:30" s="4" customFormat="1" ht="19" customHeight="1">
      <c r="A256" s="111" t="s">
        <v>446</v>
      </c>
      <c r="B256" s="132" t="s">
        <v>361</v>
      </c>
      <c r="C256" s="166">
        <v>8332</v>
      </c>
      <c r="D256" s="50">
        <v>9635</v>
      </c>
      <c r="E256" s="50">
        <v>55</v>
      </c>
      <c r="F256" s="73">
        <f>SUM(C256:E256)</f>
        <v>18022</v>
      </c>
      <c r="G256" s="50">
        <v>0</v>
      </c>
      <c r="H256" s="47">
        <v>18022</v>
      </c>
      <c r="I256" s="166">
        <v>794</v>
      </c>
      <c r="J256" s="47">
        <v>284</v>
      </c>
      <c r="K256" s="166">
        <v>197</v>
      </c>
      <c r="L256" s="47">
        <v>135</v>
      </c>
      <c r="M256" s="167">
        <f t="shared" ref="M256:N256" si="141">+I256-K256</f>
        <v>597</v>
      </c>
      <c r="N256" s="168">
        <f t="shared" si="141"/>
        <v>149</v>
      </c>
      <c r="Q256" s="111" t="s">
        <v>446</v>
      </c>
      <c r="R256" s="290" t="s">
        <v>361</v>
      </c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144"/>
    </row>
    <row r="257" spans="1:30" s="9" customFormat="1" ht="19" customHeight="1">
      <c r="A257" s="108" t="s">
        <v>447</v>
      </c>
      <c r="B257" s="109" t="s">
        <v>362</v>
      </c>
      <c r="C257" s="55">
        <v>29090</v>
      </c>
      <c r="D257" s="56">
        <v>15636</v>
      </c>
      <c r="E257" s="56">
        <v>531</v>
      </c>
      <c r="F257" s="90">
        <f>SUM(C257:E257)</f>
        <v>45257</v>
      </c>
      <c r="G257" s="56">
        <v>0</v>
      </c>
      <c r="H257" s="44">
        <v>38484</v>
      </c>
      <c r="I257" s="55">
        <v>1029</v>
      </c>
      <c r="J257" s="44">
        <v>519</v>
      </c>
      <c r="K257" s="55">
        <v>975</v>
      </c>
      <c r="L257" s="44">
        <v>301</v>
      </c>
      <c r="M257" s="91">
        <f t="shared" ref="M257:N259" si="142">+I257-K257</f>
        <v>54</v>
      </c>
      <c r="N257" s="196">
        <f t="shared" si="142"/>
        <v>218</v>
      </c>
      <c r="Q257" s="23" t="s">
        <v>447</v>
      </c>
      <c r="R257" s="120" t="s">
        <v>362</v>
      </c>
      <c r="S257" s="180">
        <f t="shared" ref="S257:AD260" si="143">C257</f>
        <v>29090</v>
      </c>
      <c r="T257" s="180">
        <f t="shared" si="143"/>
        <v>15636</v>
      </c>
      <c r="U257" s="180">
        <f t="shared" si="143"/>
        <v>531</v>
      </c>
      <c r="V257" s="180">
        <f t="shared" si="143"/>
        <v>45257</v>
      </c>
      <c r="W257" s="180">
        <f t="shared" si="143"/>
        <v>0</v>
      </c>
      <c r="X257" s="180">
        <f t="shared" si="143"/>
        <v>38484</v>
      </c>
      <c r="Y257" s="180">
        <f t="shared" si="143"/>
        <v>1029</v>
      </c>
      <c r="Z257" s="180">
        <f t="shared" si="143"/>
        <v>519</v>
      </c>
      <c r="AA257" s="180">
        <f t="shared" si="143"/>
        <v>975</v>
      </c>
      <c r="AB257" s="180">
        <f t="shared" si="143"/>
        <v>301</v>
      </c>
      <c r="AC257" s="180">
        <f t="shared" si="143"/>
        <v>54</v>
      </c>
      <c r="AD257" s="181">
        <f t="shared" si="143"/>
        <v>218</v>
      </c>
    </row>
    <row r="258" spans="1:30" s="9" customFormat="1" ht="19" customHeight="1">
      <c r="A258" s="108" t="s">
        <v>363</v>
      </c>
      <c r="B258" s="109" t="s">
        <v>364</v>
      </c>
      <c r="C258" s="284">
        <v>11054</v>
      </c>
      <c r="D258" s="56">
        <v>4716</v>
      </c>
      <c r="E258" s="56">
        <v>253</v>
      </c>
      <c r="F258" s="90">
        <f>SUM(C258:E258)</f>
        <v>16023</v>
      </c>
      <c r="G258" s="56">
        <v>0</v>
      </c>
      <c r="H258" s="44">
        <v>16023</v>
      </c>
      <c r="I258" s="45">
        <v>401</v>
      </c>
      <c r="J258" s="44">
        <v>207</v>
      </c>
      <c r="K258" s="284">
        <v>0</v>
      </c>
      <c r="L258" s="44">
        <v>0</v>
      </c>
      <c r="M258" s="91">
        <f t="shared" si="142"/>
        <v>401</v>
      </c>
      <c r="N258" s="196">
        <f t="shared" si="142"/>
        <v>207</v>
      </c>
      <c r="Q258" s="23" t="s">
        <v>363</v>
      </c>
      <c r="R258" s="120" t="s">
        <v>364</v>
      </c>
      <c r="S258" s="180">
        <f t="shared" si="143"/>
        <v>11054</v>
      </c>
      <c r="T258" s="180">
        <f t="shared" si="143"/>
        <v>4716</v>
      </c>
      <c r="U258" s="180">
        <f t="shared" si="143"/>
        <v>253</v>
      </c>
      <c r="V258" s="180">
        <f t="shared" si="143"/>
        <v>16023</v>
      </c>
      <c r="W258" s="180">
        <f t="shared" si="143"/>
        <v>0</v>
      </c>
      <c r="X258" s="180">
        <f t="shared" si="143"/>
        <v>16023</v>
      </c>
      <c r="Y258" s="180">
        <f t="shared" si="143"/>
        <v>401</v>
      </c>
      <c r="Z258" s="180">
        <f t="shared" si="143"/>
        <v>207</v>
      </c>
      <c r="AA258" s="180">
        <f t="shared" si="143"/>
        <v>0</v>
      </c>
      <c r="AB258" s="180">
        <f t="shared" si="143"/>
        <v>0</v>
      </c>
      <c r="AC258" s="180">
        <f t="shared" si="143"/>
        <v>401</v>
      </c>
      <c r="AD258" s="181">
        <f t="shared" si="143"/>
        <v>207</v>
      </c>
    </row>
    <row r="259" spans="1:30" s="9" customFormat="1" ht="19" customHeight="1">
      <c r="A259" s="108" t="s">
        <v>365</v>
      </c>
      <c r="B259" s="109" t="s">
        <v>366</v>
      </c>
      <c r="C259" s="55">
        <v>204961</v>
      </c>
      <c r="D259" s="56">
        <v>66611</v>
      </c>
      <c r="E259" s="56">
        <v>2864</v>
      </c>
      <c r="F259" s="90">
        <f>SUM(C259:E259)</f>
        <v>274436</v>
      </c>
      <c r="G259" s="56">
        <v>0</v>
      </c>
      <c r="H259" s="44">
        <v>114855</v>
      </c>
      <c r="I259" s="55">
        <v>5475</v>
      </c>
      <c r="J259" s="44">
        <v>1318</v>
      </c>
      <c r="K259" s="55">
        <v>3189</v>
      </c>
      <c r="L259" s="44">
        <v>441</v>
      </c>
      <c r="M259" s="91">
        <f t="shared" si="142"/>
        <v>2286</v>
      </c>
      <c r="N259" s="196">
        <f t="shared" si="142"/>
        <v>877</v>
      </c>
      <c r="Q259" s="23" t="s">
        <v>365</v>
      </c>
      <c r="R259" s="120" t="s">
        <v>366</v>
      </c>
      <c r="S259" s="180">
        <f t="shared" si="143"/>
        <v>204961</v>
      </c>
      <c r="T259" s="180">
        <f t="shared" si="143"/>
        <v>66611</v>
      </c>
      <c r="U259" s="180">
        <f t="shared" si="143"/>
        <v>2864</v>
      </c>
      <c r="V259" s="180">
        <f t="shared" si="143"/>
        <v>274436</v>
      </c>
      <c r="W259" s="180">
        <f t="shared" si="143"/>
        <v>0</v>
      </c>
      <c r="X259" s="180">
        <f t="shared" si="143"/>
        <v>114855</v>
      </c>
      <c r="Y259" s="180">
        <f t="shared" si="143"/>
        <v>5475</v>
      </c>
      <c r="Z259" s="180">
        <f t="shared" si="143"/>
        <v>1318</v>
      </c>
      <c r="AA259" s="180">
        <f t="shared" si="143"/>
        <v>3189</v>
      </c>
      <c r="AB259" s="180">
        <f t="shared" si="143"/>
        <v>441</v>
      </c>
      <c r="AC259" s="180">
        <f t="shared" si="143"/>
        <v>2286</v>
      </c>
      <c r="AD259" s="181">
        <f t="shared" si="143"/>
        <v>877</v>
      </c>
    </row>
    <row r="260" spans="1:30" s="9" customFormat="1" ht="19" customHeight="1">
      <c r="A260" s="133" t="s">
        <v>448</v>
      </c>
      <c r="B260" s="134" t="s">
        <v>367</v>
      </c>
      <c r="C260" s="188">
        <f t="shared" ref="C260:N260" si="144">SUM(C261:C262)</f>
        <v>180749</v>
      </c>
      <c r="D260" s="189">
        <f t="shared" si="144"/>
        <v>72584</v>
      </c>
      <c r="E260" s="189">
        <f t="shared" si="144"/>
        <v>1477</v>
      </c>
      <c r="F260" s="189">
        <f t="shared" si="144"/>
        <v>254810</v>
      </c>
      <c r="G260" s="189">
        <f t="shared" si="144"/>
        <v>0</v>
      </c>
      <c r="H260" s="190">
        <f t="shared" si="144"/>
        <v>141434</v>
      </c>
      <c r="I260" s="188">
        <f t="shared" si="144"/>
        <v>1200</v>
      </c>
      <c r="J260" s="190">
        <f>SUM(J261:J262)</f>
        <v>375</v>
      </c>
      <c r="K260" s="188">
        <f t="shared" si="144"/>
        <v>623</v>
      </c>
      <c r="L260" s="190">
        <f t="shared" si="144"/>
        <v>188</v>
      </c>
      <c r="M260" s="188">
        <f>SUM(M261:M262)</f>
        <v>577</v>
      </c>
      <c r="N260" s="191">
        <f t="shared" si="144"/>
        <v>187</v>
      </c>
      <c r="Q260" s="193" t="s">
        <v>448</v>
      </c>
      <c r="R260" s="24" t="s">
        <v>367</v>
      </c>
      <c r="S260" s="180">
        <f t="shared" si="143"/>
        <v>180749</v>
      </c>
      <c r="T260" s="180">
        <f t="shared" si="143"/>
        <v>72584</v>
      </c>
      <c r="U260" s="180">
        <f t="shared" si="143"/>
        <v>1477</v>
      </c>
      <c r="V260" s="180">
        <f t="shared" si="143"/>
        <v>254810</v>
      </c>
      <c r="W260" s="180">
        <f t="shared" si="143"/>
        <v>0</v>
      </c>
      <c r="X260" s="180">
        <f t="shared" si="143"/>
        <v>141434</v>
      </c>
      <c r="Y260" s="180">
        <f t="shared" si="143"/>
        <v>1200</v>
      </c>
      <c r="Z260" s="180">
        <f t="shared" si="143"/>
        <v>375</v>
      </c>
      <c r="AA260" s="180">
        <f t="shared" si="143"/>
        <v>623</v>
      </c>
      <c r="AB260" s="180">
        <f t="shared" si="143"/>
        <v>188</v>
      </c>
      <c r="AC260" s="180">
        <f t="shared" si="143"/>
        <v>577</v>
      </c>
      <c r="AD260" s="181">
        <f t="shared" si="143"/>
        <v>187</v>
      </c>
    </row>
    <row r="261" spans="1:30" s="4" customFormat="1" ht="18" customHeight="1">
      <c r="A261" s="103" t="s">
        <v>449</v>
      </c>
      <c r="B261" s="135" t="s">
        <v>107</v>
      </c>
      <c r="C261" s="48">
        <v>172158</v>
      </c>
      <c r="D261" s="50">
        <v>68769</v>
      </c>
      <c r="E261" s="50">
        <v>1473</v>
      </c>
      <c r="F261" s="73">
        <f t="shared" ref="F261" si="145">SUM(C261:E261)</f>
        <v>242400</v>
      </c>
      <c r="G261" s="50">
        <v>0</v>
      </c>
      <c r="H261" s="47">
        <v>129024</v>
      </c>
      <c r="I261" s="48">
        <v>690</v>
      </c>
      <c r="J261" s="47">
        <v>91</v>
      </c>
      <c r="K261" s="48">
        <v>426</v>
      </c>
      <c r="L261" s="47">
        <v>53</v>
      </c>
      <c r="M261" s="167">
        <f t="shared" ref="M261:N262" si="146">+I261-K261</f>
        <v>264</v>
      </c>
      <c r="N261" s="168">
        <f t="shared" si="146"/>
        <v>38</v>
      </c>
      <c r="Q261" s="96" t="s">
        <v>449</v>
      </c>
      <c r="R261" s="26" t="s">
        <v>107</v>
      </c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144"/>
    </row>
    <row r="262" spans="1:30" s="4" customFormat="1" ht="18" customHeight="1">
      <c r="A262" s="107" t="s">
        <v>450</v>
      </c>
      <c r="B262" s="99" t="s">
        <v>368</v>
      </c>
      <c r="C262" s="48">
        <v>8591</v>
      </c>
      <c r="D262" s="50">
        <v>3815</v>
      </c>
      <c r="E262" s="50">
        <v>4</v>
      </c>
      <c r="F262" s="73">
        <f>SUM(C262:E262)</f>
        <v>12410</v>
      </c>
      <c r="G262" s="50">
        <v>0</v>
      </c>
      <c r="H262" s="47">
        <v>12410</v>
      </c>
      <c r="I262" s="48">
        <v>510</v>
      </c>
      <c r="J262" s="47">
        <v>284</v>
      </c>
      <c r="K262" s="48">
        <v>197</v>
      </c>
      <c r="L262" s="47">
        <v>135</v>
      </c>
      <c r="M262" s="167">
        <f t="shared" si="146"/>
        <v>313</v>
      </c>
      <c r="N262" s="168">
        <f t="shared" si="146"/>
        <v>149</v>
      </c>
      <c r="Q262" s="111" t="s">
        <v>450</v>
      </c>
      <c r="R262" s="21" t="s">
        <v>368</v>
      </c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144"/>
    </row>
    <row r="263" spans="1:30" s="9" customFormat="1" ht="19" customHeight="1">
      <c r="A263" s="108" t="s">
        <v>369</v>
      </c>
      <c r="B263" s="104" t="s">
        <v>370</v>
      </c>
      <c r="C263" s="284">
        <v>163531</v>
      </c>
      <c r="D263" s="56">
        <v>59314</v>
      </c>
      <c r="E263" s="56">
        <v>11127</v>
      </c>
      <c r="F263" s="90">
        <f t="shared" ref="F263:F266" si="147">SUM(C263:E263)</f>
        <v>233972</v>
      </c>
      <c r="G263" s="56">
        <v>0</v>
      </c>
      <c r="H263" s="44">
        <v>142222</v>
      </c>
      <c r="I263" s="284">
        <v>5346</v>
      </c>
      <c r="J263" s="44">
        <v>1053</v>
      </c>
      <c r="K263" s="284">
        <v>10451</v>
      </c>
      <c r="L263" s="44">
        <v>964</v>
      </c>
      <c r="M263" s="91">
        <f t="shared" ref="M263:N267" si="148">+I263-K263</f>
        <v>-5105</v>
      </c>
      <c r="N263" s="196">
        <f t="shared" si="148"/>
        <v>89</v>
      </c>
      <c r="Q263" s="23" t="s">
        <v>369</v>
      </c>
      <c r="R263" s="120" t="s">
        <v>370</v>
      </c>
      <c r="S263" s="180">
        <f t="shared" ref="S263:AD267" si="149">C263</f>
        <v>163531</v>
      </c>
      <c r="T263" s="180">
        <f t="shared" si="149"/>
        <v>59314</v>
      </c>
      <c r="U263" s="180">
        <f t="shared" si="149"/>
        <v>11127</v>
      </c>
      <c r="V263" s="180">
        <f t="shared" si="149"/>
        <v>233972</v>
      </c>
      <c r="W263" s="180">
        <f t="shared" si="149"/>
        <v>0</v>
      </c>
      <c r="X263" s="180">
        <f t="shared" si="149"/>
        <v>142222</v>
      </c>
      <c r="Y263" s="180">
        <f t="shared" si="149"/>
        <v>5346</v>
      </c>
      <c r="Z263" s="180">
        <f t="shared" si="149"/>
        <v>1053</v>
      </c>
      <c r="AA263" s="180">
        <f t="shared" si="149"/>
        <v>10451</v>
      </c>
      <c r="AB263" s="180">
        <f t="shared" si="149"/>
        <v>964</v>
      </c>
      <c r="AC263" s="180">
        <f t="shared" si="149"/>
        <v>-5105</v>
      </c>
      <c r="AD263" s="181">
        <f t="shared" si="149"/>
        <v>89</v>
      </c>
    </row>
    <row r="264" spans="1:30" s="9" customFormat="1" ht="19" customHeight="1">
      <c r="A264" s="112" t="s">
        <v>451</v>
      </c>
      <c r="B264" s="113" t="s">
        <v>531</v>
      </c>
      <c r="C264" s="287">
        <v>29038</v>
      </c>
      <c r="D264" s="286">
        <v>21123</v>
      </c>
      <c r="E264" s="286">
        <v>790</v>
      </c>
      <c r="F264" s="240">
        <f t="shared" si="147"/>
        <v>50951</v>
      </c>
      <c r="G264" s="286">
        <v>0</v>
      </c>
      <c r="H264" s="288">
        <v>38395</v>
      </c>
      <c r="I264" s="287">
        <v>1324</v>
      </c>
      <c r="J264" s="288">
        <v>785</v>
      </c>
      <c r="K264" s="287">
        <v>450</v>
      </c>
      <c r="L264" s="288">
        <v>224</v>
      </c>
      <c r="M264" s="239">
        <f t="shared" si="148"/>
        <v>874</v>
      </c>
      <c r="N264" s="242">
        <f t="shared" si="148"/>
        <v>561</v>
      </c>
      <c r="Q264" s="23" t="s">
        <v>451</v>
      </c>
      <c r="R264" s="120" t="s">
        <v>371</v>
      </c>
      <c r="S264" s="180">
        <f t="shared" si="149"/>
        <v>29038</v>
      </c>
      <c r="T264" s="180">
        <f t="shared" si="149"/>
        <v>21123</v>
      </c>
      <c r="U264" s="180">
        <f t="shared" si="149"/>
        <v>790</v>
      </c>
      <c r="V264" s="180">
        <f t="shared" si="149"/>
        <v>50951</v>
      </c>
      <c r="W264" s="180">
        <f t="shared" si="149"/>
        <v>0</v>
      </c>
      <c r="X264" s="180">
        <f t="shared" si="149"/>
        <v>38395</v>
      </c>
      <c r="Y264" s="180">
        <f t="shared" si="149"/>
        <v>1324</v>
      </c>
      <c r="Z264" s="180">
        <f t="shared" si="149"/>
        <v>785</v>
      </c>
      <c r="AA264" s="180">
        <f t="shared" si="149"/>
        <v>450</v>
      </c>
      <c r="AB264" s="180">
        <f t="shared" si="149"/>
        <v>224</v>
      </c>
      <c r="AC264" s="180">
        <f t="shared" si="149"/>
        <v>874</v>
      </c>
      <c r="AD264" s="181">
        <f t="shared" si="149"/>
        <v>561</v>
      </c>
    </row>
    <row r="265" spans="1:30" s="9" customFormat="1" ht="19" customHeight="1">
      <c r="A265" s="105" t="s">
        <v>372</v>
      </c>
      <c r="B265" s="41" t="s">
        <v>373</v>
      </c>
      <c r="C265" s="55">
        <v>62504</v>
      </c>
      <c r="D265" s="56">
        <v>40485</v>
      </c>
      <c r="E265" s="56">
        <v>1171</v>
      </c>
      <c r="F265" s="90">
        <f t="shared" si="147"/>
        <v>104160</v>
      </c>
      <c r="G265" s="56">
        <v>0</v>
      </c>
      <c r="H265" s="58">
        <v>60428</v>
      </c>
      <c r="I265" s="55">
        <v>2083</v>
      </c>
      <c r="J265" s="44">
        <v>950</v>
      </c>
      <c r="K265" s="55">
        <v>387</v>
      </c>
      <c r="L265" s="44">
        <v>201</v>
      </c>
      <c r="M265" s="91">
        <f t="shared" si="148"/>
        <v>1696</v>
      </c>
      <c r="N265" s="196">
        <f t="shared" si="148"/>
        <v>749</v>
      </c>
      <c r="Q265" s="23" t="s">
        <v>372</v>
      </c>
      <c r="R265" s="120" t="s">
        <v>373</v>
      </c>
      <c r="S265" s="180">
        <f t="shared" si="149"/>
        <v>62504</v>
      </c>
      <c r="T265" s="180">
        <f t="shared" si="149"/>
        <v>40485</v>
      </c>
      <c r="U265" s="180">
        <f t="shared" si="149"/>
        <v>1171</v>
      </c>
      <c r="V265" s="180">
        <f t="shared" si="149"/>
        <v>104160</v>
      </c>
      <c r="W265" s="180">
        <f t="shared" si="149"/>
        <v>0</v>
      </c>
      <c r="X265" s="180">
        <f t="shared" si="149"/>
        <v>60428</v>
      </c>
      <c r="Y265" s="180">
        <f t="shared" si="149"/>
        <v>2083</v>
      </c>
      <c r="Z265" s="180">
        <f t="shared" si="149"/>
        <v>950</v>
      </c>
      <c r="AA265" s="180">
        <f t="shared" si="149"/>
        <v>387</v>
      </c>
      <c r="AB265" s="180">
        <f t="shared" si="149"/>
        <v>201</v>
      </c>
      <c r="AC265" s="180">
        <f t="shared" si="149"/>
        <v>1696</v>
      </c>
      <c r="AD265" s="181">
        <f t="shared" si="149"/>
        <v>749</v>
      </c>
    </row>
    <row r="266" spans="1:30" s="9" customFormat="1" ht="19" customHeight="1">
      <c r="A266" s="136" t="s">
        <v>374</v>
      </c>
      <c r="B266" s="137" t="s">
        <v>375</v>
      </c>
      <c r="C266" s="55">
        <v>139930</v>
      </c>
      <c r="D266" s="56">
        <v>55647</v>
      </c>
      <c r="E266" s="56">
        <v>8102</v>
      </c>
      <c r="F266" s="90">
        <f t="shared" si="147"/>
        <v>203679</v>
      </c>
      <c r="G266" s="56">
        <v>27585</v>
      </c>
      <c r="H266" s="44">
        <v>136949</v>
      </c>
      <c r="I266" s="55">
        <v>4084</v>
      </c>
      <c r="J266" s="44">
        <v>1458</v>
      </c>
      <c r="K266" s="55">
        <v>934</v>
      </c>
      <c r="L266" s="44">
        <v>885</v>
      </c>
      <c r="M266" s="91">
        <f t="shared" si="148"/>
        <v>3150</v>
      </c>
      <c r="N266" s="196">
        <f t="shared" si="148"/>
        <v>573</v>
      </c>
      <c r="Q266" s="30" t="s">
        <v>374</v>
      </c>
      <c r="R266" s="258" t="s">
        <v>375</v>
      </c>
      <c r="S266" s="180">
        <f t="shared" si="149"/>
        <v>139930</v>
      </c>
      <c r="T266" s="180">
        <f t="shared" si="149"/>
        <v>55647</v>
      </c>
      <c r="U266" s="180">
        <f t="shared" si="149"/>
        <v>8102</v>
      </c>
      <c r="V266" s="180">
        <f t="shared" si="149"/>
        <v>203679</v>
      </c>
      <c r="W266" s="180">
        <f t="shared" si="149"/>
        <v>27585</v>
      </c>
      <c r="X266" s="180">
        <f t="shared" si="149"/>
        <v>136949</v>
      </c>
      <c r="Y266" s="180">
        <f t="shared" si="149"/>
        <v>4084</v>
      </c>
      <c r="Z266" s="180">
        <f t="shared" si="149"/>
        <v>1458</v>
      </c>
      <c r="AA266" s="180">
        <f t="shared" si="149"/>
        <v>934</v>
      </c>
      <c r="AB266" s="180">
        <f t="shared" si="149"/>
        <v>885</v>
      </c>
      <c r="AC266" s="180">
        <f t="shared" si="149"/>
        <v>3150</v>
      </c>
      <c r="AD266" s="181">
        <f t="shared" si="149"/>
        <v>573</v>
      </c>
    </row>
    <row r="267" spans="1:30" s="9" customFormat="1" ht="19" customHeight="1" thickBot="1">
      <c r="A267" s="136" t="s">
        <v>411</v>
      </c>
      <c r="B267" s="137" t="s">
        <v>376</v>
      </c>
      <c r="C267" s="74">
        <v>66805</v>
      </c>
      <c r="D267" s="75">
        <v>34688</v>
      </c>
      <c r="E267" s="75">
        <v>2570</v>
      </c>
      <c r="F267" s="90">
        <f t="shared" ref="F267" si="150">SUM(C267:E267)</f>
        <v>104063</v>
      </c>
      <c r="G267" s="75">
        <v>0</v>
      </c>
      <c r="H267" s="76">
        <v>60046</v>
      </c>
      <c r="I267" s="74">
        <v>2005</v>
      </c>
      <c r="J267" s="76">
        <v>744</v>
      </c>
      <c r="K267" s="74">
        <v>1355</v>
      </c>
      <c r="L267" s="76">
        <v>102</v>
      </c>
      <c r="M267" s="291">
        <f t="shared" si="148"/>
        <v>650</v>
      </c>
      <c r="N267" s="292">
        <f t="shared" si="148"/>
        <v>642</v>
      </c>
      <c r="Q267" s="30" t="s">
        <v>411</v>
      </c>
      <c r="R267" s="258" t="s">
        <v>376</v>
      </c>
      <c r="S267" s="180">
        <f t="shared" si="149"/>
        <v>66805</v>
      </c>
      <c r="T267" s="180">
        <f t="shared" si="149"/>
        <v>34688</v>
      </c>
      <c r="U267" s="180">
        <f t="shared" si="149"/>
        <v>2570</v>
      </c>
      <c r="V267" s="180">
        <f t="shared" si="149"/>
        <v>104063</v>
      </c>
      <c r="W267" s="180">
        <f t="shared" si="149"/>
        <v>0</v>
      </c>
      <c r="X267" s="180">
        <f t="shared" si="149"/>
        <v>60046</v>
      </c>
      <c r="Y267" s="180">
        <f t="shared" si="149"/>
        <v>2005</v>
      </c>
      <c r="Z267" s="180">
        <f t="shared" si="149"/>
        <v>744</v>
      </c>
      <c r="AA267" s="180">
        <f t="shared" si="149"/>
        <v>1355</v>
      </c>
      <c r="AB267" s="180">
        <f t="shared" si="149"/>
        <v>102</v>
      </c>
      <c r="AC267" s="180">
        <f t="shared" si="149"/>
        <v>650</v>
      </c>
      <c r="AD267" s="181">
        <f t="shared" si="149"/>
        <v>642</v>
      </c>
    </row>
    <row r="268" spans="1:30" s="169" customFormat="1" ht="19" customHeight="1" thickBot="1">
      <c r="A268" s="300" t="s">
        <v>377</v>
      </c>
      <c r="B268" s="301"/>
      <c r="C268" s="293">
        <f t="shared" ref="C268:N268" si="151">S268</f>
        <v>1834803</v>
      </c>
      <c r="D268" s="294">
        <f t="shared" si="151"/>
        <v>799702</v>
      </c>
      <c r="E268" s="294">
        <f t="shared" si="151"/>
        <v>71731</v>
      </c>
      <c r="F268" s="294">
        <f>V268</f>
        <v>2706236</v>
      </c>
      <c r="G268" s="294">
        <f t="shared" si="151"/>
        <v>62567</v>
      </c>
      <c r="H268" s="295">
        <f t="shared" si="151"/>
        <v>1695545</v>
      </c>
      <c r="I268" s="293">
        <f t="shared" si="151"/>
        <v>57749</v>
      </c>
      <c r="J268" s="295">
        <f t="shared" si="151"/>
        <v>18965</v>
      </c>
      <c r="K268" s="293">
        <f t="shared" si="151"/>
        <v>59817</v>
      </c>
      <c r="L268" s="295">
        <f t="shared" si="151"/>
        <v>14229</v>
      </c>
      <c r="M268" s="293">
        <f t="shared" si="151"/>
        <v>-2068</v>
      </c>
      <c r="N268" s="296">
        <f t="shared" si="151"/>
        <v>4736</v>
      </c>
      <c r="Q268" s="300" t="s">
        <v>377</v>
      </c>
      <c r="R268" s="301"/>
      <c r="S268" s="276">
        <f t="shared" ref="S268:AD268" si="152">SUM(S226:S267)</f>
        <v>1834803</v>
      </c>
      <c r="T268" s="276">
        <f t="shared" si="152"/>
        <v>799702</v>
      </c>
      <c r="U268" s="276">
        <f t="shared" si="152"/>
        <v>71731</v>
      </c>
      <c r="V268" s="276">
        <f t="shared" si="152"/>
        <v>2706236</v>
      </c>
      <c r="W268" s="276">
        <f t="shared" si="152"/>
        <v>62567</v>
      </c>
      <c r="X268" s="276">
        <f t="shared" si="152"/>
        <v>1695545</v>
      </c>
      <c r="Y268" s="276">
        <f t="shared" si="152"/>
        <v>57749</v>
      </c>
      <c r="Z268" s="276">
        <f t="shared" si="152"/>
        <v>18965</v>
      </c>
      <c r="AA268" s="276">
        <f t="shared" si="152"/>
        <v>59817</v>
      </c>
      <c r="AB268" s="276">
        <f t="shared" si="152"/>
        <v>14229</v>
      </c>
      <c r="AC268" s="276">
        <f t="shared" si="152"/>
        <v>-2068</v>
      </c>
      <c r="AD268" s="277">
        <f t="shared" si="152"/>
        <v>4736</v>
      </c>
    </row>
    <row r="269" spans="1:30" s="169" customFormat="1" ht="19" customHeight="1" thickBot="1">
      <c r="A269" s="300" t="s">
        <v>0</v>
      </c>
      <c r="B269" s="301"/>
      <c r="C269" s="293">
        <f t="shared" ref="C269:N269" si="153">C7+C16+C225+C268</f>
        <v>17436822</v>
      </c>
      <c r="D269" s="294">
        <f t="shared" si="153"/>
        <v>7387171</v>
      </c>
      <c r="E269" s="294">
        <f t="shared" si="153"/>
        <v>1204790</v>
      </c>
      <c r="F269" s="294">
        <f t="shared" si="153"/>
        <v>26028783</v>
      </c>
      <c r="G269" s="294">
        <f t="shared" si="153"/>
        <v>204385</v>
      </c>
      <c r="H269" s="295">
        <f t="shared" si="153"/>
        <v>15174318</v>
      </c>
      <c r="I269" s="293">
        <f t="shared" si="153"/>
        <v>609160</v>
      </c>
      <c r="J269" s="295">
        <f t="shared" si="153"/>
        <v>182431</v>
      </c>
      <c r="K269" s="293">
        <f t="shared" si="153"/>
        <v>592312</v>
      </c>
      <c r="L269" s="295">
        <f t="shared" si="153"/>
        <v>158546</v>
      </c>
      <c r="M269" s="293">
        <f t="shared" si="153"/>
        <v>16848</v>
      </c>
      <c r="N269" s="296">
        <f t="shared" si="153"/>
        <v>23867</v>
      </c>
      <c r="Q269" s="304" t="s">
        <v>0</v>
      </c>
      <c r="R269" s="305"/>
      <c r="S269" s="170"/>
      <c r="T269" s="170"/>
      <c r="U269" s="170"/>
      <c r="V269" s="170"/>
      <c r="W269" s="170"/>
      <c r="X269" s="170"/>
      <c r="Y269" s="170"/>
      <c r="Z269" s="170"/>
      <c r="AA269" s="170"/>
      <c r="AB269" s="170"/>
      <c r="AC269" s="170"/>
      <c r="AD269" s="171"/>
    </row>
    <row r="270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</sheetData>
  <sheetProtection algorithmName="SHA-512" hashValue="zXHYNuMbEX0v6y+j009FPjpw292M67B0Obz3KLALjtY6zI/R/4Iz3wx0CuiDNxYolXTYRGaXtOHjTjVzsiue3w==" saltValue="iL4D6wX+TyiTRr5FgJFsxA==" spinCount="100000" sheet="1" objects="1" scenarios="1" formatCells="0"/>
  <mergeCells count="75">
    <mergeCell ref="C1:N1"/>
    <mergeCell ref="C2:H2"/>
    <mergeCell ref="I2:N2"/>
    <mergeCell ref="M3:N3"/>
    <mergeCell ref="S2:X2"/>
    <mergeCell ref="W3:W4"/>
    <mergeCell ref="X3:X4"/>
    <mergeCell ref="A7:B7"/>
    <mergeCell ref="Q7:R7"/>
    <mergeCell ref="Q3:Q4"/>
    <mergeCell ref="R3:R4"/>
    <mergeCell ref="S3:S4"/>
    <mergeCell ref="F3:F4"/>
    <mergeCell ref="G3:G4"/>
    <mergeCell ref="H3:H4"/>
    <mergeCell ref="I3:J3"/>
    <mergeCell ref="K3:L3"/>
    <mergeCell ref="A3:A4"/>
    <mergeCell ref="B3:B4"/>
    <mergeCell ref="C3:C4"/>
    <mergeCell ref="D3:D4"/>
    <mergeCell ref="E3:E4"/>
    <mergeCell ref="Y2:AD2"/>
    <mergeCell ref="AC3:AD3"/>
    <mergeCell ref="T3:T4"/>
    <mergeCell ref="U3:U4"/>
    <mergeCell ref="V3:V4"/>
    <mergeCell ref="AA3:AB3"/>
    <mergeCell ref="K49:L49"/>
    <mergeCell ref="K50:L50"/>
    <mergeCell ref="K51:L51"/>
    <mergeCell ref="K52:L52"/>
    <mergeCell ref="Y3:Z3"/>
    <mergeCell ref="K47:L47"/>
    <mergeCell ref="A16:B16"/>
    <mergeCell ref="Q16:R16"/>
    <mergeCell ref="K45:L45"/>
    <mergeCell ref="K46:L46"/>
    <mergeCell ref="K48:L48"/>
    <mergeCell ref="I130:N130"/>
    <mergeCell ref="I126:N126"/>
    <mergeCell ref="I127:N127"/>
    <mergeCell ref="C130:H130"/>
    <mergeCell ref="I125:N125"/>
    <mergeCell ref="I156:J156"/>
    <mergeCell ref="K156:L156"/>
    <mergeCell ref="M156:N156"/>
    <mergeCell ref="I159:J159"/>
    <mergeCell ref="K159:L159"/>
    <mergeCell ref="M159:N159"/>
    <mergeCell ref="I157:J157"/>
    <mergeCell ref="K157:L157"/>
    <mergeCell ref="M157:N157"/>
    <mergeCell ref="I158:J158"/>
    <mergeCell ref="K158:L158"/>
    <mergeCell ref="M158:N158"/>
    <mergeCell ref="I160:J160"/>
    <mergeCell ref="K160:L160"/>
    <mergeCell ref="M160:N160"/>
    <mergeCell ref="I161:J161"/>
    <mergeCell ref="K161:L161"/>
    <mergeCell ref="M161:N161"/>
    <mergeCell ref="I162:J162"/>
    <mergeCell ref="K162:L162"/>
    <mergeCell ref="M162:N162"/>
    <mergeCell ref="A268:B268"/>
    <mergeCell ref="Q268:R268"/>
    <mergeCell ref="A269:B269"/>
    <mergeCell ref="Q269:R269"/>
    <mergeCell ref="C169:H169"/>
    <mergeCell ref="I169:J169"/>
    <mergeCell ref="K169:L169"/>
    <mergeCell ref="M169:N169"/>
    <mergeCell ref="A225:B225"/>
    <mergeCell ref="Q225:R225"/>
  </mergeCells>
  <phoneticPr fontId="1"/>
  <printOptions horizontalCentered="1"/>
  <pageMargins left="0.23622047244094491" right="0.23622047244094491" top="0.31496062992125984" bottom="0.31496062992125984" header="0.31496062992125984" footer="0.31496062992125984"/>
  <pageSetup paperSize="9" scale="59" firstPageNumber="20" fitToHeight="0" orientation="portrait" useFirstPageNumber="1" r:id="rId1"/>
  <headerFooter>
    <oddFooter>&amp;C-&amp;P -</oddFooter>
  </headerFooter>
  <rowBreaks count="3" manualBreakCount="3">
    <brk id="74" max="13" man="1"/>
    <brk id="145" max="13" man="1"/>
    <brk id="21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Ⅱ資料(１)</vt:lpstr>
      <vt:lpstr>Sheet1</vt:lpstr>
      <vt:lpstr>'Ⅱ資料(１)'!Print_Area</vt:lpstr>
      <vt:lpstr>'Ⅱ資料(１)'!Print_Titles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2025-08-10T23:47:30Z</dcterms:modified>
</cp:coreProperties>
</file>