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52005\Box\【02_課所共有】40_24_熊谷図書館\R07年度\Ⅱ　企画グループ\99_企画担当ファイル基準表外\99_02_埼玉の公立図書館\99_02_020_埼玉の公立図書館　統計編\10_印刷執行伺い\02_施行\Word・Excel\"/>
    </mc:Choice>
  </mc:AlternateContent>
  <xr:revisionPtr revIDLastSave="0" documentId="13_ncr:1_{CD2E6F60-2ADF-4E4B-85B7-DC2C64312BFD}" xr6:coauthVersionLast="47" xr6:coauthVersionMax="47" xr10:uidLastSave="{00000000-0000-0000-0000-000000000000}"/>
  <bookViews>
    <workbookView xWindow="28680" yWindow="-120" windowWidth="29040" windowHeight="15720" tabRatio="872" xr2:uid="{00000000-000D-0000-FFFF-FFFF00000000}"/>
  </bookViews>
  <sheets>
    <sheet name="Ⅲサービス(１)" sheetId="13" r:id="rId1"/>
    <sheet name="Sheet1" sheetId="22" r:id="rId2"/>
  </sheets>
  <definedNames>
    <definedName name="_xlnm._FilterDatabase" localSheetId="0" hidden="1">'Ⅲサービス(１)'!$A$4:$XEM$270</definedName>
    <definedName name="_xlnm.Print_Area" localSheetId="0">'Ⅲサービス(１)'!$A$1:$M$276</definedName>
    <definedName name="_xlnm.Print_Titles" localSheetId="0">'Ⅲサービス(１)'!$1:$4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0" i="13" l="1"/>
  <c r="M102" i="13" l="1"/>
  <c r="M103" i="13"/>
  <c r="M104" i="13"/>
  <c r="M105" i="13"/>
  <c r="M106" i="13"/>
  <c r="M107" i="13"/>
  <c r="M108" i="13"/>
  <c r="M101" i="13"/>
  <c r="J102" i="13"/>
  <c r="J103" i="13"/>
  <c r="J104" i="13"/>
  <c r="J105" i="13"/>
  <c r="J106" i="13"/>
  <c r="J107" i="13"/>
  <c r="J108" i="13"/>
  <c r="J101" i="13"/>
  <c r="H19" i="13" l="1"/>
  <c r="J131" i="13" l="1"/>
  <c r="J130" i="13"/>
  <c r="J91" i="13"/>
  <c r="J66" i="13"/>
  <c r="J65" i="13"/>
  <c r="J64" i="13"/>
  <c r="J63" i="13"/>
  <c r="H227" i="13" l="1"/>
  <c r="F218" i="13"/>
  <c r="E195" i="13"/>
  <c r="H184" i="13"/>
  <c r="H164" i="13"/>
  <c r="G164" i="13"/>
  <c r="E164" i="13"/>
  <c r="E155" i="13"/>
  <c r="L155" i="13"/>
  <c r="I155" i="13"/>
  <c r="F147" i="13"/>
  <c r="E147" i="13"/>
  <c r="L91" i="13"/>
  <c r="E91" i="13"/>
  <c r="E62" i="13"/>
  <c r="E72" i="13"/>
  <c r="F67" i="13"/>
  <c r="M65" i="13"/>
  <c r="E54" i="13"/>
  <c r="J5" i="13"/>
  <c r="I8" i="13"/>
  <c r="H8" i="13"/>
  <c r="F8" i="13"/>
  <c r="E8" i="13"/>
  <c r="E190" i="13"/>
  <c r="J262" i="13" l="1"/>
  <c r="M262" i="13" s="1"/>
  <c r="G129" i="13"/>
  <c r="M264" i="13"/>
  <c r="M197" i="13"/>
  <c r="M196" i="13"/>
  <c r="J163" i="13"/>
  <c r="M163" i="13" s="1"/>
  <c r="J162" i="13"/>
  <c r="M162" i="13" s="1"/>
  <c r="J161" i="13"/>
  <c r="M161" i="13" s="1"/>
  <c r="J160" i="13"/>
  <c r="M160" i="13" s="1"/>
  <c r="J159" i="13"/>
  <c r="M159" i="13" s="1"/>
  <c r="J158" i="13"/>
  <c r="M158" i="13" s="1"/>
  <c r="J157" i="13"/>
  <c r="M157" i="13" s="1"/>
  <c r="J156" i="13"/>
  <c r="J165" i="13"/>
  <c r="M165" i="13" s="1"/>
  <c r="M131" i="13"/>
  <c r="M130" i="13"/>
  <c r="M120" i="13"/>
  <c r="M93" i="13"/>
  <c r="M94" i="13"/>
  <c r="M95" i="13"/>
  <c r="M92" i="13"/>
  <c r="M82" i="13"/>
  <c r="M66" i="13"/>
  <c r="M64" i="13"/>
  <c r="M63" i="13"/>
  <c r="M49" i="13"/>
  <c r="M46" i="13"/>
  <c r="M7" i="13"/>
  <c r="M6" i="13"/>
  <c r="E261" i="13"/>
  <c r="E255" i="13"/>
  <c r="F248" i="13"/>
  <c r="L241" i="13"/>
  <c r="I241" i="13"/>
  <c r="H241" i="13"/>
  <c r="J241" i="13" s="1"/>
  <c r="F235" i="13"/>
  <c r="H230" i="13"/>
  <c r="E227" i="13"/>
  <c r="E221" i="13"/>
  <c r="E218" i="13"/>
  <c r="F213" i="13"/>
  <c r="E210" i="13"/>
  <c r="F201" i="13"/>
  <c r="E198" i="13"/>
  <c r="H195" i="13"/>
  <c r="M91" i="13" l="1"/>
  <c r="J155" i="13"/>
  <c r="M62" i="13"/>
  <c r="M156" i="13"/>
  <c r="M155" i="13" s="1"/>
  <c r="G195" i="13"/>
  <c r="F195" i="13"/>
  <c r="E184" i="13"/>
  <c r="E179" i="13"/>
  <c r="E176" i="13"/>
  <c r="E171" i="13"/>
  <c r="E142" i="13"/>
  <c r="E135" i="13"/>
  <c r="E132" i="13"/>
  <c r="E129" i="13"/>
  <c r="H129" i="13"/>
  <c r="F129" i="13"/>
  <c r="L124" i="13"/>
  <c r="I124" i="13"/>
  <c r="H124" i="13"/>
  <c r="F124" i="13"/>
  <c r="E124" i="13"/>
  <c r="L119" i="13"/>
  <c r="K119" i="13"/>
  <c r="I119" i="13"/>
  <c r="H119" i="13"/>
  <c r="G115" i="13"/>
  <c r="F115" i="13"/>
  <c r="E115" i="13"/>
  <c r="K109" i="13"/>
  <c r="I109" i="13"/>
  <c r="H109" i="13"/>
  <c r="E109" i="13"/>
  <c r="L109" i="13"/>
  <c r="W242" i="13" l="1"/>
  <c r="V242" i="13"/>
  <c r="W231" i="13"/>
  <c r="V231" i="13"/>
  <c r="W228" i="13"/>
  <c r="V228" i="13"/>
  <c r="W120" i="13"/>
  <c r="V120" i="13"/>
  <c r="W110" i="13"/>
  <c r="V110" i="13"/>
  <c r="U242" i="13"/>
  <c r="U214" i="13"/>
  <c r="U204" i="13"/>
  <c r="U203" i="13"/>
  <c r="U202" i="13"/>
  <c r="U123" i="13"/>
  <c r="U122" i="13"/>
  <c r="U121" i="13"/>
  <c r="U120" i="13"/>
  <c r="U104" i="13"/>
  <c r="U103" i="13"/>
  <c r="U102" i="13"/>
  <c r="U101" i="13"/>
  <c r="U88" i="13"/>
  <c r="U87" i="13"/>
  <c r="U86" i="13"/>
  <c r="U85" i="13"/>
  <c r="U84" i="13"/>
  <c r="U83" i="13"/>
  <c r="U82" i="13"/>
  <c r="U69" i="13"/>
  <c r="E17" i="13"/>
  <c r="J259" i="13" l="1"/>
  <c r="M259" i="13" s="1"/>
  <c r="L221" i="13"/>
  <c r="I221" i="13"/>
  <c r="H221" i="13"/>
  <c r="M183" i="13"/>
  <c r="H155" i="13"/>
  <c r="G155" i="13"/>
  <c r="F155" i="13"/>
  <c r="M141" i="13"/>
  <c r="J140" i="13"/>
  <c r="M140" i="13" s="1"/>
  <c r="L129" i="13"/>
  <c r="J129" i="13"/>
  <c r="I129" i="13"/>
  <c r="K62" i="13"/>
  <c r="L62" i="13" l="1"/>
  <c r="J62" i="13"/>
  <c r="I62" i="13"/>
  <c r="H62" i="13"/>
  <c r="G62" i="13"/>
  <c r="F62" i="13"/>
  <c r="J16" i="13" l="1"/>
  <c r="M16" i="13" s="1"/>
  <c r="J209" i="13" l="1"/>
  <c r="M209" i="13" s="1"/>
  <c r="J208" i="13"/>
  <c r="M208" i="13" s="1"/>
  <c r="J207" i="13"/>
  <c r="M207" i="13" s="1"/>
  <c r="J206" i="13"/>
  <c r="M206" i="13" s="1"/>
  <c r="J205" i="13"/>
  <c r="M205" i="13" s="1"/>
  <c r="J204" i="13"/>
  <c r="M204" i="13" s="1"/>
  <c r="J203" i="13"/>
  <c r="M203" i="13" s="1"/>
  <c r="J202" i="13"/>
  <c r="L201" i="13"/>
  <c r="I201" i="13"/>
  <c r="H201" i="13"/>
  <c r="G201" i="13"/>
  <c r="J201" i="13" l="1"/>
  <c r="M202" i="13"/>
  <c r="M201" i="13" s="1"/>
  <c r="J229" i="13" l="1"/>
  <c r="M229" i="13" s="1"/>
  <c r="J228" i="13"/>
  <c r="M228" i="13" s="1"/>
  <c r="L227" i="13"/>
  <c r="K227" i="13"/>
  <c r="I227" i="13"/>
  <c r="J227" i="13" l="1"/>
  <c r="M227" i="13"/>
  <c r="J251" i="13" l="1"/>
  <c r="M251" i="13" s="1"/>
  <c r="I91" i="13" l="1"/>
  <c r="H91" i="13"/>
  <c r="G91" i="13"/>
  <c r="F91" i="13"/>
  <c r="J189" i="13" l="1"/>
  <c r="M189" i="13" s="1"/>
  <c r="J188" i="13"/>
  <c r="M188" i="13" s="1"/>
  <c r="J187" i="13"/>
  <c r="M187" i="13" s="1"/>
  <c r="J186" i="13"/>
  <c r="M186" i="13" s="1"/>
  <c r="J185" i="13"/>
  <c r="M185" i="13" s="1"/>
  <c r="L184" i="13"/>
  <c r="I184" i="13"/>
  <c r="G184" i="13"/>
  <c r="F184" i="13"/>
  <c r="J184" i="13" l="1"/>
  <c r="M184" i="13"/>
  <c r="J128" i="13" l="1"/>
  <c r="M128" i="13" s="1"/>
  <c r="J127" i="13"/>
  <c r="M127" i="13" s="1"/>
  <c r="J126" i="13"/>
  <c r="M126" i="13" s="1"/>
  <c r="J125" i="13"/>
  <c r="G124" i="13"/>
  <c r="M125" i="13" l="1"/>
  <c r="M124" i="13" s="1"/>
  <c r="J124" i="13"/>
  <c r="L8" i="13" l="1"/>
  <c r="M5" i="13"/>
  <c r="M8" i="13" s="1"/>
  <c r="J7" i="13"/>
  <c r="J6" i="13"/>
  <c r="J8" i="13" l="1"/>
  <c r="J14" i="13"/>
  <c r="M14" i="13" s="1"/>
  <c r="J263" i="13" l="1"/>
  <c r="M263" i="13" s="1"/>
  <c r="M261" i="13" s="1"/>
  <c r="L261" i="13"/>
  <c r="I261" i="13"/>
  <c r="H261" i="13"/>
  <c r="G261" i="13"/>
  <c r="F261" i="13"/>
  <c r="J261" i="13" l="1"/>
  <c r="J170" i="13"/>
  <c r="M170" i="13" s="1"/>
  <c r="J169" i="13"/>
  <c r="M169" i="13" s="1"/>
  <c r="J168" i="13"/>
  <c r="M168" i="13" s="1"/>
  <c r="J167" i="13"/>
  <c r="M167" i="13" s="1"/>
  <c r="J166" i="13"/>
  <c r="M166" i="13" s="1"/>
  <c r="L164" i="13"/>
  <c r="I164" i="13"/>
  <c r="J164" i="13" s="1"/>
  <c r="F164" i="13"/>
  <c r="M164" i="13" l="1"/>
  <c r="J11" i="13" l="1"/>
  <c r="M11" i="13" s="1"/>
  <c r="J98" i="13" l="1"/>
  <c r="M98" i="13" s="1"/>
  <c r="J97" i="13"/>
  <c r="M97" i="13" s="1"/>
  <c r="L96" i="13"/>
  <c r="I96" i="13"/>
  <c r="G96" i="13"/>
  <c r="F96" i="13"/>
  <c r="E96" i="13"/>
  <c r="M96" i="13" l="1"/>
  <c r="J96" i="13"/>
  <c r="H96" i="13"/>
  <c r="J268" i="13" l="1"/>
  <c r="M268" i="13" s="1"/>
  <c r="J146" i="13" l="1"/>
  <c r="M146" i="13" s="1"/>
  <c r="J145" i="13"/>
  <c r="M145" i="13" s="1"/>
  <c r="J144" i="13"/>
  <c r="M144" i="13" s="1"/>
  <c r="J143" i="13"/>
  <c r="M143" i="13" s="1"/>
  <c r="L142" i="13"/>
  <c r="K142" i="13"/>
  <c r="I142" i="13"/>
  <c r="H142" i="13"/>
  <c r="G142" i="13"/>
  <c r="F142" i="13"/>
  <c r="J142" i="13" l="1"/>
  <c r="M142" i="13"/>
  <c r="L100" i="13" l="1"/>
  <c r="G100" i="13"/>
  <c r="F100" i="13"/>
  <c r="M100" i="13" l="1"/>
  <c r="H100" i="13"/>
  <c r="I100" i="13"/>
  <c r="J100" i="13" l="1"/>
  <c r="J194" i="13"/>
  <c r="M194" i="13" s="1"/>
  <c r="J193" i="13"/>
  <c r="M193" i="13" s="1"/>
  <c r="J192" i="13"/>
  <c r="M192" i="13" s="1"/>
  <c r="J191" i="13"/>
  <c r="M191" i="13" s="1"/>
  <c r="L190" i="13"/>
  <c r="I190" i="13"/>
  <c r="H190" i="13"/>
  <c r="G190" i="13"/>
  <c r="F190" i="13"/>
  <c r="J190" i="13" l="1"/>
  <c r="M190" i="13"/>
  <c r="J174" i="13" l="1"/>
  <c r="M174" i="13" s="1"/>
  <c r="J75" i="13" l="1"/>
  <c r="M75" i="13" s="1"/>
  <c r="J74" i="13"/>
  <c r="M74" i="13" s="1"/>
  <c r="J73" i="13"/>
  <c r="M73" i="13" s="1"/>
  <c r="L72" i="13"/>
  <c r="I72" i="13"/>
  <c r="H72" i="13"/>
  <c r="M72" i="13" l="1"/>
  <c r="J72" i="13"/>
  <c r="J238" i="13" l="1"/>
  <c r="M238" i="13" s="1"/>
  <c r="J237" i="13"/>
  <c r="M237" i="13" s="1"/>
  <c r="J236" i="13"/>
  <c r="M236" i="13" s="1"/>
  <c r="L235" i="13"/>
  <c r="I235" i="13"/>
  <c r="H235" i="13"/>
  <c r="G235" i="13"/>
  <c r="J235" i="13" l="1"/>
  <c r="M235" i="13"/>
  <c r="J80" i="13" l="1"/>
  <c r="M80" i="13" s="1"/>
  <c r="J79" i="13"/>
  <c r="M79" i="13" s="1"/>
  <c r="J78" i="13"/>
  <c r="M78" i="13" s="1"/>
  <c r="J77" i="13"/>
  <c r="M77" i="13" s="1"/>
  <c r="L76" i="13"/>
  <c r="I76" i="13"/>
  <c r="H76" i="13"/>
  <c r="G76" i="13"/>
  <c r="F76" i="13"/>
  <c r="E76" i="13"/>
  <c r="J76" i="13" l="1"/>
  <c r="M76" i="13"/>
  <c r="J182" i="13"/>
  <c r="M182" i="13" s="1"/>
  <c r="J181" i="13"/>
  <c r="M181" i="13" s="1"/>
  <c r="J180" i="13"/>
  <c r="M180" i="13" s="1"/>
  <c r="L179" i="13"/>
  <c r="I179" i="13"/>
  <c r="H179" i="13"/>
  <c r="G179" i="13"/>
  <c r="F179" i="13"/>
  <c r="J179" i="13" l="1"/>
  <c r="M179" i="13"/>
  <c r="J265" i="13" l="1"/>
  <c r="M265" i="13" s="1"/>
  <c r="M53" i="13" l="1"/>
  <c r="J53" i="13"/>
  <c r="M52" i="13"/>
  <c r="J52" i="13"/>
  <c r="M51" i="13"/>
  <c r="J51" i="13"/>
  <c r="M50" i="13"/>
  <c r="J50" i="13"/>
  <c r="J49" i="13"/>
  <c r="M48" i="13"/>
  <c r="J48" i="13"/>
  <c r="M47" i="13"/>
  <c r="J47" i="13"/>
  <c r="J46" i="13"/>
  <c r="L44" i="13"/>
  <c r="M45" i="13"/>
  <c r="I44" i="13"/>
  <c r="H44" i="13"/>
  <c r="G44" i="13"/>
  <c r="F44" i="13"/>
  <c r="E44" i="13"/>
  <c r="M44" i="13" l="1"/>
  <c r="J45" i="13"/>
  <c r="J44" i="13" s="1"/>
  <c r="J141" i="13" l="1"/>
  <c r="J253" i="13" l="1"/>
  <c r="M253" i="13" s="1"/>
  <c r="J173" i="13" l="1"/>
  <c r="M173" i="13" s="1"/>
  <c r="J172" i="13"/>
  <c r="M172" i="13" s="1"/>
  <c r="L171" i="13"/>
  <c r="I171" i="13"/>
  <c r="H171" i="13"/>
  <c r="G171" i="13"/>
  <c r="F171" i="13"/>
  <c r="M171" i="13" l="1"/>
  <c r="J171" i="13"/>
  <c r="J114" i="13"/>
  <c r="M114" i="13" s="1"/>
  <c r="J113" i="13"/>
  <c r="M113" i="13" s="1"/>
  <c r="J112" i="13"/>
  <c r="M112" i="13" s="1"/>
  <c r="J111" i="13"/>
  <c r="M111" i="13" s="1"/>
  <c r="J110" i="13"/>
  <c r="M110" i="13" l="1"/>
  <c r="M109" i="13" s="1"/>
  <c r="J109" i="13"/>
  <c r="J178" i="13" l="1"/>
  <c r="M178" i="13" s="1"/>
  <c r="J177" i="13"/>
  <c r="M177" i="13" s="1"/>
  <c r="L176" i="13"/>
  <c r="K176" i="13"/>
  <c r="I176" i="13"/>
  <c r="H176" i="13"/>
  <c r="G176" i="13"/>
  <c r="F176" i="13"/>
  <c r="J176" i="13" l="1"/>
  <c r="M176" i="13"/>
  <c r="J9" i="13"/>
  <c r="M9" i="13" s="1"/>
  <c r="J266" i="13" l="1"/>
  <c r="M266" i="13" s="1"/>
  <c r="J197" i="13" l="1"/>
  <c r="J196" i="13"/>
  <c r="L195" i="13"/>
  <c r="K195" i="13"/>
  <c r="I195" i="13"/>
  <c r="J195" i="13" l="1"/>
  <c r="M195" i="13"/>
  <c r="J232" i="13"/>
  <c r="M232" i="13" s="1"/>
  <c r="J231" i="13"/>
  <c r="M231" i="13" s="1"/>
  <c r="L230" i="13"/>
  <c r="I230" i="13"/>
  <c r="J230" i="13" l="1"/>
  <c r="M230" i="13"/>
  <c r="J43" i="13"/>
  <c r="M43" i="13" s="1"/>
  <c r="J42" i="13"/>
  <c r="M42" i="13" s="1"/>
  <c r="J41" i="13"/>
  <c r="M41" i="13" s="1"/>
  <c r="J40" i="13"/>
  <c r="M40" i="13" s="1"/>
  <c r="J39" i="13"/>
  <c r="M39" i="13" s="1"/>
  <c r="J38" i="13"/>
  <c r="M38" i="13" s="1"/>
  <c r="J37" i="13"/>
  <c r="M37" i="13" s="1"/>
  <c r="J36" i="13"/>
  <c r="M36" i="13" s="1"/>
  <c r="J35" i="13"/>
  <c r="M35" i="13" s="1"/>
  <c r="J34" i="13"/>
  <c r="M34" i="13" s="1"/>
  <c r="J33" i="13"/>
  <c r="M33" i="13" s="1"/>
  <c r="J32" i="13"/>
  <c r="M32" i="13" s="1"/>
  <c r="J31" i="13"/>
  <c r="M31" i="13" s="1"/>
  <c r="J30" i="13"/>
  <c r="M30" i="13" s="1"/>
  <c r="J29" i="13"/>
  <c r="M29" i="13" s="1"/>
  <c r="J28" i="13"/>
  <c r="M28" i="13" s="1"/>
  <c r="J27" i="13"/>
  <c r="M27" i="13" s="1"/>
  <c r="J26" i="13"/>
  <c r="M26" i="13" s="1"/>
  <c r="J25" i="13"/>
  <c r="M25" i="13" s="1"/>
  <c r="J24" i="13"/>
  <c r="M24" i="13" s="1"/>
  <c r="J23" i="13"/>
  <c r="M23" i="13" s="1"/>
  <c r="J22" i="13"/>
  <c r="M22" i="13" s="1"/>
  <c r="J21" i="13"/>
  <c r="M21" i="13" s="1"/>
  <c r="J20" i="13"/>
  <c r="M20" i="13" s="1"/>
  <c r="J19" i="13"/>
  <c r="M19" i="13" s="1"/>
  <c r="L18" i="13"/>
  <c r="K18" i="13"/>
  <c r="I18" i="13"/>
  <c r="H18" i="13"/>
  <c r="G18" i="13"/>
  <c r="F18" i="13"/>
  <c r="E18" i="13"/>
  <c r="M18" i="13" l="1"/>
  <c r="J18" i="13"/>
  <c r="J200" i="13" l="1"/>
  <c r="M200" i="13" s="1"/>
  <c r="J199" i="13"/>
  <c r="L198" i="13"/>
  <c r="K198" i="13"/>
  <c r="I198" i="13"/>
  <c r="H198" i="13"/>
  <c r="G198" i="13"/>
  <c r="F198" i="13"/>
  <c r="M199" i="13" l="1"/>
  <c r="M198" i="13" s="1"/>
  <c r="J198" i="13"/>
  <c r="J90" i="13" l="1"/>
  <c r="M90" i="13" s="1"/>
  <c r="J89" i="13"/>
  <c r="M89" i="13" s="1"/>
  <c r="J88" i="13"/>
  <c r="M88" i="13" s="1"/>
  <c r="J87" i="13"/>
  <c r="M87" i="13" s="1"/>
  <c r="J86" i="13"/>
  <c r="M86" i="13" s="1"/>
  <c r="J85" i="13"/>
  <c r="M85" i="13" s="1"/>
  <c r="J84" i="13"/>
  <c r="M84" i="13" s="1"/>
  <c r="J83" i="13"/>
  <c r="M83" i="13" s="1"/>
  <c r="J82" i="13"/>
  <c r="L81" i="13"/>
  <c r="K81" i="13"/>
  <c r="I81" i="13"/>
  <c r="H81" i="13"/>
  <c r="G81" i="13"/>
  <c r="F81" i="13"/>
  <c r="M81" i="13" l="1"/>
  <c r="J81" i="13"/>
  <c r="J212" i="13" l="1"/>
  <c r="M212" i="13" s="1"/>
  <c r="J211" i="13"/>
  <c r="M211" i="13" s="1"/>
  <c r="L210" i="13"/>
  <c r="I210" i="13"/>
  <c r="H210" i="13"/>
  <c r="G210" i="13"/>
  <c r="F210" i="13"/>
  <c r="J210" i="13" l="1"/>
  <c r="M210" i="13"/>
  <c r="I67" i="13" l="1"/>
  <c r="J71" i="13"/>
  <c r="M71" i="13" s="1"/>
  <c r="J70" i="13"/>
  <c r="M70" i="13" s="1"/>
  <c r="J69" i="13"/>
  <c r="M69" i="13" s="1"/>
  <c r="J68" i="13"/>
  <c r="M68" i="13" s="1"/>
  <c r="L67" i="13"/>
  <c r="H67" i="13"/>
  <c r="G67" i="13"/>
  <c r="M67" i="13" l="1"/>
  <c r="J67" i="13"/>
  <c r="J225" i="13" l="1"/>
  <c r="M225" i="13" s="1"/>
  <c r="J224" i="13"/>
  <c r="M224" i="13" s="1"/>
  <c r="J223" i="13"/>
  <c r="M223" i="13" s="1"/>
  <c r="J222" i="13"/>
  <c r="M222" i="13" s="1"/>
  <c r="G221" i="13"/>
  <c r="F221" i="13"/>
  <c r="M221" i="13" l="1"/>
  <c r="J221" i="13"/>
  <c r="M233" i="13" l="1"/>
  <c r="J233" i="13"/>
  <c r="J13" i="13" l="1"/>
  <c r="M13" i="13" s="1"/>
  <c r="J240" i="13" l="1"/>
  <c r="M240" i="13" s="1"/>
  <c r="J134" i="13" l="1"/>
  <c r="M134" i="13" s="1"/>
  <c r="J133" i="13"/>
  <c r="M133" i="13" s="1"/>
  <c r="L132" i="13"/>
  <c r="K132" i="13"/>
  <c r="I132" i="13"/>
  <c r="H132" i="13"/>
  <c r="G132" i="13"/>
  <c r="F132" i="13"/>
  <c r="M132" i="13" l="1"/>
  <c r="J132" i="13"/>
  <c r="J123" i="13"/>
  <c r="M123" i="13" s="1"/>
  <c r="J122" i="13"/>
  <c r="M122" i="13" s="1"/>
  <c r="J121" i="13"/>
  <c r="M121" i="13" s="1"/>
  <c r="J120" i="13"/>
  <c r="M119" i="13" l="1"/>
  <c r="J119" i="13"/>
  <c r="J264" i="13" l="1"/>
  <c r="J139" i="13" l="1"/>
  <c r="M139" i="13" s="1"/>
  <c r="J138" i="13"/>
  <c r="M138" i="13" s="1"/>
  <c r="J137" i="13"/>
  <c r="M137" i="13" s="1"/>
  <c r="J136" i="13"/>
  <c r="M136" i="13" s="1"/>
  <c r="L135" i="13"/>
  <c r="I135" i="13"/>
  <c r="H135" i="13"/>
  <c r="G135" i="13"/>
  <c r="F135" i="13"/>
  <c r="J135" i="13" l="1"/>
  <c r="M135" i="13"/>
  <c r="J61" i="13" l="1"/>
  <c r="M61" i="13" s="1"/>
  <c r="J60" i="13"/>
  <c r="M60" i="13" s="1"/>
  <c r="J59" i="13"/>
  <c r="M59" i="13" s="1"/>
  <c r="J58" i="13"/>
  <c r="M58" i="13" s="1"/>
  <c r="J57" i="13"/>
  <c r="M57" i="13" s="1"/>
  <c r="J56" i="13"/>
  <c r="M56" i="13" s="1"/>
  <c r="J55" i="13"/>
  <c r="M55" i="13" s="1"/>
  <c r="L54" i="13"/>
  <c r="I54" i="13"/>
  <c r="H54" i="13"/>
  <c r="G54" i="13"/>
  <c r="F54" i="13"/>
  <c r="J54" i="13" l="1"/>
  <c r="M54" i="13"/>
  <c r="J220" i="13" l="1"/>
  <c r="M220" i="13" s="1"/>
  <c r="J219" i="13"/>
  <c r="M219" i="13" s="1"/>
  <c r="L218" i="13"/>
  <c r="I218" i="13"/>
  <c r="H218" i="13"/>
  <c r="G218" i="13"/>
  <c r="M218" i="13" l="1"/>
  <c r="J218" i="13"/>
  <c r="J118" i="13"/>
  <c r="M118" i="13" s="1"/>
  <c r="J117" i="13"/>
  <c r="M117" i="13" s="1"/>
  <c r="J116" i="13"/>
  <c r="L115" i="13"/>
  <c r="I115" i="13"/>
  <c r="H115" i="13"/>
  <c r="M116" i="13" l="1"/>
  <c r="M115" i="13" s="1"/>
  <c r="J115" i="13"/>
  <c r="J247" i="13"/>
  <c r="M247" i="13" s="1"/>
  <c r="J246" i="13"/>
  <c r="M246" i="13" s="1"/>
  <c r="J245" i="13"/>
  <c r="M245" i="13" s="1"/>
  <c r="J244" i="13"/>
  <c r="M244" i="13" s="1"/>
  <c r="J243" i="13"/>
  <c r="M243" i="13" s="1"/>
  <c r="J242" i="13"/>
  <c r="M242" i="13" s="1"/>
  <c r="M241" i="13" l="1"/>
  <c r="J175" i="13"/>
  <c r="M175" i="13" s="1"/>
  <c r="J257" i="13" l="1"/>
  <c r="M257" i="13" s="1"/>
  <c r="J256" i="13"/>
  <c r="M256" i="13" s="1"/>
  <c r="M255" i="13" s="1"/>
  <c r="L255" i="13"/>
  <c r="I255" i="13"/>
  <c r="H255" i="13"/>
  <c r="G255" i="13"/>
  <c r="F255" i="13"/>
  <c r="J255" i="13" l="1"/>
  <c r="J267" i="13" l="1"/>
  <c r="M267" i="13" s="1"/>
  <c r="M129" i="13" l="1"/>
  <c r="J154" i="13" l="1"/>
  <c r="M154" i="13" s="1"/>
  <c r="J153" i="13"/>
  <c r="M153" i="13" s="1"/>
  <c r="J152" i="13"/>
  <c r="M152" i="13" s="1"/>
  <c r="J151" i="13"/>
  <c r="M151" i="13" s="1"/>
  <c r="J150" i="13"/>
  <c r="M150" i="13" s="1"/>
  <c r="J149" i="13"/>
  <c r="M149" i="13" s="1"/>
  <c r="J148" i="13"/>
  <c r="M148" i="13" s="1"/>
  <c r="L147" i="13"/>
  <c r="I147" i="13"/>
  <c r="H147" i="13"/>
  <c r="G147" i="13"/>
  <c r="J147" i="13" l="1"/>
  <c r="M147" i="13"/>
  <c r="J260" i="13" l="1"/>
  <c r="M260" i="13" s="1"/>
  <c r="J10" i="13" l="1"/>
  <c r="M10" i="13" s="1"/>
  <c r="J258" i="13" l="1"/>
  <c r="M258" i="13" s="1"/>
  <c r="J234" i="13" l="1"/>
  <c r="M234" i="13" s="1"/>
  <c r="J252" i="13" l="1"/>
  <c r="M252" i="13" s="1"/>
  <c r="M99" i="13" l="1"/>
  <c r="J99" i="13"/>
  <c r="J217" i="13" l="1"/>
  <c r="M217" i="13" s="1"/>
  <c r="J216" i="13"/>
  <c r="M216" i="13" s="1"/>
  <c r="J215" i="13"/>
  <c r="M215" i="13" s="1"/>
  <c r="J214" i="13"/>
  <c r="M214" i="13" s="1"/>
  <c r="L213" i="13"/>
  <c r="I213" i="13"/>
  <c r="H213" i="13"/>
  <c r="G213" i="13"/>
  <c r="M213" i="13" l="1"/>
  <c r="J213" i="13"/>
  <c r="J15" i="13" l="1"/>
  <c r="M15" i="13" s="1"/>
  <c r="J183" i="13" l="1"/>
  <c r="J254" i="13" l="1"/>
  <c r="M254" i="13" s="1"/>
  <c r="J239" i="13" l="1"/>
  <c r="M239" i="13" s="1"/>
  <c r="AB268" i="13" l="1"/>
  <c r="AA268" i="13"/>
  <c r="Y268" i="13"/>
  <c r="X268" i="13"/>
  <c r="W268" i="13"/>
  <c r="V268" i="13"/>
  <c r="U268" i="13"/>
  <c r="AB267" i="13"/>
  <c r="AA267" i="13"/>
  <c r="Y267" i="13"/>
  <c r="X267" i="13"/>
  <c r="W267" i="13"/>
  <c r="V267" i="13"/>
  <c r="U267" i="13"/>
  <c r="AC267" i="13"/>
  <c r="Z267" i="13"/>
  <c r="AB266" i="13"/>
  <c r="AA266" i="13"/>
  <c r="Y266" i="13"/>
  <c r="X266" i="13"/>
  <c r="W266" i="13"/>
  <c r="V266" i="13"/>
  <c r="U266" i="13"/>
  <c r="AB265" i="13"/>
  <c r="AA265" i="13"/>
  <c r="Z265" i="13"/>
  <c r="Y265" i="13"/>
  <c r="X265" i="13"/>
  <c r="W265" i="13"/>
  <c r="V265" i="13"/>
  <c r="U265" i="13"/>
  <c r="AC265" i="13"/>
  <c r="AB264" i="13"/>
  <c r="AA264" i="13"/>
  <c r="Y264" i="13"/>
  <c r="X264" i="13"/>
  <c r="W264" i="13"/>
  <c r="V264" i="13"/>
  <c r="U264" i="13"/>
  <c r="AC264" i="13"/>
  <c r="Z264" i="13"/>
  <c r="AB261" i="13"/>
  <c r="AA261" i="13"/>
  <c r="Y261" i="13"/>
  <c r="X261" i="13"/>
  <c r="W261" i="13"/>
  <c r="V261" i="13"/>
  <c r="U261" i="13"/>
  <c r="AB260" i="13"/>
  <c r="AA260" i="13"/>
  <c r="Y260" i="13"/>
  <c r="X260" i="13"/>
  <c r="W260" i="13"/>
  <c r="V260" i="13"/>
  <c r="U260" i="13"/>
  <c r="AB259" i="13"/>
  <c r="AA259" i="13"/>
  <c r="Z259" i="13"/>
  <c r="Y259" i="13"/>
  <c r="X259" i="13"/>
  <c r="W259" i="13"/>
  <c r="V259" i="13"/>
  <c r="U259" i="13"/>
  <c r="AC259" i="13"/>
  <c r="AB258" i="13"/>
  <c r="AA258" i="13"/>
  <c r="Y258" i="13"/>
  <c r="X258" i="13"/>
  <c r="W258" i="13"/>
  <c r="V258" i="13"/>
  <c r="U258" i="13"/>
  <c r="AC258" i="13"/>
  <c r="Z255" i="13"/>
  <c r="AA255" i="13"/>
  <c r="AB255" i="13"/>
  <c r="Y255" i="13"/>
  <c r="X255" i="13"/>
  <c r="W255" i="13"/>
  <c r="V255" i="13"/>
  <c r="U255" i="13"/>
  <c r="AB254" i="13"/>
  <c r="AA254" i="13"/>
  <c r="Y254" i="13"/>
  <c r="X254" i="13"/>
  <c r="W254" i="13"/>
  <c r="V254" i="13"/>
  <c r="U254" i="13"/>
  <c r="Z254" i="13"/>
  <c r="AB253" i="13"/>
  <c r="AA253" i="13"/>
  <c r="Y253" i="13"/>
  <c r="X253" i="13"/>
  <c r="W253" i="13"/>
  <c r="V253" i="13"/>
  <c r="U253" i="13"/>
  <c r="AB252" i="13"/>
  <c r="AA252" i="13"/>
  <c r="Y252" i="13"/>
  <c r="X252" i="13"/>
  <c r="W252" i="13"/>
  <c r="V252" i="13"/>
  <c r="U252" i="13"/>
  <c r="AC252" i="13"/>
  <c r="Z252" i="13"/>
  <c r="AB251" i="13"/>
  <c r="AA251" i="13"/>
  <c r="Y251" i="13"/>
  <c r="X251" i="13"/>
  <c r="W251" i="13"/>
  <c r="V251" i="13"/>
  <c r="U251" i="13"/>
  <c r="J250" i="13"/>
  <c r="M250" i="13" s="1"/>
  <c r="J249" i="13"/>
  <c r="J248" i="13" s="1"/>
  <c r="Z248" i="13" s="1"/>
  <c r="AA248" i="13"/>
  <c r="L248" i="13"/>
  <c r="AB248" i="13" s="1"/>
  <c r="I248" i="13"/>
  <c r="Y248" i="13" s="1"/>
  <c r="H248" i="13"/>
  <c r="X248" i="13" s="1"/>
  <c r="G248" i="13"/>
  <c r="W248" i="13" s="1"/>
  <c r="V248" i="13"/>
  <c r="E248" i="13"/>
  <c r="U248" i="13" s="1"/>
  <c r="AA241" i="13"/>
  <c r="Y241" i="13"/>
  <c r="W241" i="13"/>
  <c r="V241" i="13"/>
  <c r="U241" i="13"/>
  <c r="AB241" i="13"/>
  <c r="X241" i="13"/>
  <c r="AB240" i="13"/>
  <c r="AA240" i="13"/>
  <c r="Y240" i="13"/>
  <c r="X240" i="13"/>
  <c r="W240" i="13"/>
  <c r="V240" i="13"/>
  <c r="U240" i="13"/>
  <c r="AB239" i="13"/>
  <c r="AA239" i="13"/>
  <c r="Y239" i="13"/>
  <c r="X239" i="13"/>
  <c r="W239" i="13"/>
  <c r="V239" i="13"/>
  <c r="U239" i="13"/>
  <c r="Z239" i="13"/>
  <c r="Z235" i="13"/>
  <c r="AA235" i="13"/>
  <c r="U235" i="13"/>
  <c r="AB235" i="13"/>
  <c r="Y235" i="13"/>
  <c r="X235" i="13"/>
  <c r="W235" i="13"/>
  <c r="V235" i="13"/>
  <c r="AB234" i="13"/>
  <c r="AA234" i="13"/>
  <c r="Y234" i="13"/>
  <c r="X234" i="13"/>
  <c r="W234" i="13"/>
  <c r="V234" i="13"/>
  <c r="U234" i="13"/>
  <c r="AB233" i="13"/>
  <c r="AA233" i="13"/>
  <c r="Y233" i="13"/>
  <c r="X233" i="13"/>
  <c r="W233" i="13"/>
  <c r="V233" i="13"/>
  <c r="U233" i="13"/>
  <c r="AC233" i="13"/>
  <c r="Z233" i="13"/>
  <c r="AA230" i="13"/>
  <c r="W230" i="13"/>
  <c r="V230" i="13"/>
  <c r="U230" i="13"/>
  <c r="AB230" i="13"/>
  <c r="Z230" i="13"/>
  <c r="Y230" i="13"/>
  <c r="X230" i="13"/>
  <c r="Z227" i="13"/>
  <c r="Y227" i="13"/>
  <c r="W227" i="13"/>
  <c r="V227" i="13"/>
  <c r="AB227" i="13"/>
  <c r="AA227" i="13"/>
  <c r="X227" i="13"/>
  <c r="U227" i="13"/>
  <c r="AA221" i="13"/>
  <c r="AB221" i="13"/>
  <c r="Y221" i="13"/>
  <c r="X221" i="13"/>
  <c r="W221" i="13"/>
  <c r="V221" i="13"/>
  <c r="U221" i="13"/>
  <c r="Z218" i="13"/>
  <c r="AA218" i="13"/>
  <c r="AB218" i="13"/>
  <c r="Y218" i="13"/>
  <c r="X218" i="13"/>
  <c r="W218" i="13"/>
  <c r="V218" i="13"/>
  <c r="U218" i="13"/>
  <c r="AA213" i="13"/>
  <c r="U213" i="13"/>
  <c r="AB213" i="13"/>
  <c r="Y213" i="13"/>
  <c r="X213" i="13"/>
  <c r="W213" i="13"/>
  <c r="V213" i="13"/>
  <c r="AA210" i="13"/>
  <c r="V210" i="13"/>
  <c r="AB210" i="13"/>
  <c r="Y210" i="13"/>
  <c r="X210" i="13"/>
  <c r="W210" i="13"/>
  <c r="U210" i="13"/>
  <c r="AA201" i="13"/>
  <c r="U201" i="13"/>
  <c r="AB201" i="13"/>
  <c r="Y201" i="13"/>
  <c r="X201" i="13"/>
  <c r="W201" i="13"/>
  <c r="V201" i="13"/>
  <c r="Z198" i="13"/>
  <c r="W198" i="13"/>
  <c r="AB198" i="13"/>
  <c r="AA198" i="13"/>
  <c r="Y198" i="13"/>
  <c r="X198" i="13"/>
  <c r="V198" i="13"/>
  <c r="U198" i="13"/>
  <c r="AC195" i="13"/>
  <c r="Z195" i="13"/>
  <c r="U195" i="13"/>
  <c r="AB195" i="13"/>
  <c r="AA195" i="13"/>
  <c r="Y195" i="13"/>
  <c r="X195" i="13"/>
  <c r="W195" i="13"/>
  <c r="V195" i="13"/>
  <c r="V190" i="13"/>
  <c r="AB190" i="13"/>
  <c r="AA190" i="13"/>
  <c r="Y190" i="13"/>
  <c r="X190" i="13"/>
  <c r="W190" i="13"/>
  <c r="U190" i="13"/>
  <c r="AA184" i="13"/>
  <c r="AB184" i="13"/>
  <c r="Y184" i="13"/>
  <c r="X184" i="13"/>
  <c r="W184" i="13"/>
  <c r="V184" i="13"/>
  <c r="U184" i="13"/>
  <c r="AB183" i="13"/>
  <c r="AA183" i="13"/>
  <c r="Y183" i="13"/>
  <c r="X183" i="13"/>
  <c r="W183" i="13"/>
  <c r="V183" i="13"/>
  <c r="U183" i="13"/>
  <c r="AC183" i="13"/>
  <c r="Z183" i="13"/>
  <c r="AA179" i="13"/>
  <c r="AB179" i="13"/>
  <c r="Y179" i="13"/>
  <c r="X179" i="13"/>
  <c r="W179" i="13"/>
  <c r="V179" i="13"/>
  <c r="U179" i="13"/>
  <c r="AB176" i="13"/>
  <c r="AA176" i="13"/>
  <c r="Y176" i="13"/>
  <c r="X176" i="13"/>
  <c r="W176" i="13"/>
  <c r="V176" i="13"/>
  <c r="U176" i="13"/>
  <c r="AB175" i="13"/>
  <c r="AA175" i="13"/>
  <c r="Y175" i="13"/>
  <c r="X175" i="13"/>
  <c r="W175" i="13"/>
  <c r="V175" i="13"/>
  <c r="U175" i="13"/>
  <c r="AB174" i="13"/>
  <c r="AA174" i="13"/>
  <c r="Y174" i="13"/>
  <c r="X174" i="13"/>
  <c r="W174" i="13"/>
  <c r="V174" i="13"/>
  <c r="U174" i="13"/>
  <c r="AC174" i="13"/>
  <c r="Z171" i="13"/>
  <c r="AA171" i="13"/>
  <c r="AB171" i="13"/>
  <c r="Y171" i="13"/>
  <c r="X171" i="13"/>
  <c r="W171" i="13"/>
  <c r="V171" i="13"/>
  <c r="U171" i="13"/>
  <c r="AA164" i="13"/>
  <c r="AB164" i="13"/>
  <c r="Z164" i="13"/>
  <c r="Y164" i="13"/>
  <c r="X164" i="13"/>
  <c r="W164" i="13"/>
  <c r="V164" i="13"/>
  <c r="U164" i="13"/>
  <c r="AC155" i="13"/>
  <c r="AB155" i="13"/>
  <c r="AA155" i="13"/>
  <c r="Z155" i="13"/>
  <c r="Y155" i="13"/>
  <c r="X155" i="13"/>
  <c r="W155" i="13"/>
  <c r="V155" i="13"/>
  <c r="U155" i="13"/>
  <c r="AA147" i="13"/>
  <c r="AB147" i="13"/>
  <c r="Y147" i="13"/>
  <c r="X147" i="13"/>
  <c r="W147" i="13"/>
  <c r="V147" i="13"/>
  <c r="U147" i="13"/>
  <c r="W142" i="13"/>
  <c r="AB142" i="13"/>
  <c r="AA142" i="13"/>
  <c r="Y142" i="13"/>
  <c r="X142" i="13"/>
  <c r="V142" i="13"/>
  <c r="U142" i="13"/>
  <c r="AB141" i="13"/>
  <c r="AA141" i="13"/>
  <c r="Y141" i="13"/>
  <c r="X141" i="13"/>
  <c r="W141" i="13"/>
  <c r="V141" i="13"/>
  <c r="U141" i="13"/>
  <c r="AC141" i="13"/>
  <c r="Z141" i="13"/>
  <c r="AB140" i="13"/>
  <c r="AA140" i="13"/>
  <c r="Y140" i="13"/>
  <c r="X140" i="13"/>
  <c r="W140" i="13"/>
  <c r="V140" i="13"/>
  <c r="U140" i="13"/>
  <c r="Z140" i="13"/>
  <c r="AA135" i="13"/>
  <c r="AB135" i="13"/>
  <c r="Y135" i="13"/>
  <c r="X135" i="13"/>
  <c r="W135" i="13"/>
  <c r="V135" i="13"/>
  <c r="U135" i="13"/>
  <c r="X132" i="13"/>
  <c r="AB132" i="13"/>
  <c r="AA132" i="13"/>
  <c r="Y132" i="13"/>
  <c r="W132" i="13"/>
  <c r="V132" i="13"/>
  <c r="U132" i="13"/>
  <c r="AA129" i="13"/>
  <c r="AB129" i="13"/>
  <c r="Z129" i="13"/>
  <c r="Y129" i="13"/>
  <c r="X129" i="13"/>
  <c r="V129" i="13"/>
  <c r="U129" i="13"/>
  <c r="AA124" i="13"/>
  <c r="AB124" i="13"/>
  <c r="Y124" i="13"/>
  <c r="X124" i="13"/>
  <c r="W124" i="13"/>
  <c r="V124" i="13"/>
  <c r="U124" i="13"/>
  <c r="W119" i="13"/>
  <c r="V119" i="13"/>
  <c r="U119" i="13"/>
  <c r="AB119" i="13"/>
  <c r="AA119" i="13"/>
  <c r="Y119" i="13"/>
  <c r="X119" i="13"/>
  <c r="AA115" i="13"/>
  <c r="AB115" i="13"/>
  <c r="Y115" i="13"/>
  <c r="X115" i="13"/>
  <c r="W115" i="13"/>
  <c r="V115" i="13"/>
  <c r="U115" i="13"/>
  <c r="W109" i="13"/>
  <c r="V109" i="13"/>
  <c r="AB109" i="13"/>
  <c r="AA109" i="13"/>
  <c r="Y109" i="13"/>
  <c r="X109" i="13"/>
  <c r="U109" i="13"/>
  <c r="Y100" i="13"/>
  <c r="AA100" i="13"/>
  <c r="U100" i="13"/>
  <c r="AB100" i="13"/>
  <c r="X100" i="13"/>
  <c r="W100" i="13"/>
  <c r="V100" i="13"/>
  <c r="AB99" i="13"/>
  <c r="AA99" i="13"/>
  <c r="Y99" i="13"/>
  <c r="X99" i="13"/>
  <c r="W99" i="13"/>
  <c r="V99" i="13"/>
  <c r="U99" i="13"/>
  <c r="AC99" i="13"/>
  <c r="Z99" i="13"/>
  <c r="AA96" i="13"/>
  <c r="AB96" i="13"/>
  <c r="Y96" i="13"/>
  <c r="X96" i="13"/>
  <c r="W96" i="13"/>
  <c r="V96" i="13"/>
  <c r="U96" i="13"/>
  <c r="AA91" i="13"/>
  <c r="AB91" i="13"/>
  <c r="Y91" i="13"/>
  <c r="X91" i="13"/>
  <c r="W91" i="13"/>
  <c r="V91" i="13"/>
  <c r="U91" i="13"/>
  <c r="U81" i="13"/>
  <c r="AB81" i="13"/>
  <c r="AA81" i="13"/>
  <c r="Y81" i="13"/>
  <c r="X81" i="13"/>
  <c r="W81" i="13"/>
  <c r="V81" i="13"/>
  <c r="Z76" i="13"/>
  <c r="AA76" i="13"/>
  <c r="AB76" i="13"/>
  <c r="Y76" i="13"/>
  <c r="X76" i="13"/>
  <c r="W76" i="13"/>
  <c r="V76" i="13"/>
  <c r="U76" i="13"/>
  <c r="AC72" i="13"/>
  <c r="AB72" i="13"/>
  <c r="AA72" i="13"/>
  <c r="Z72" i="13"/>
  <c r="Y72" i="13"/>
  <c r="X72" i="13"/>
  <c r="W72" i="13"/>
  <c r="V72" i="13"/>
  <c r="U72" i="13"/>
  <c r="AA67" i="13"/>
  <c r="U67" i="13"/>
  <c r="AB67" i="13"/>
  <c r="Y67" i="13"/>
  <c r="X67" i="13"/>
  <c r="W67" i="13"/>
  <c r="V67" i="13"/>
  <c r="AC62" i="13"/>
  <c r="AB62" i="13"/>
  <c r="AA62" i="13"/>
  <c r="Z62" i="13"/>
  <c r="Y62" i="13"/>
  <c r="X62" i="13"/>
  <c r="W62" i="13"/>
  <c r="V62" i="13"/>
  <c r="U62" i="13"/>
  <c r="AB54" i="13"/>
  <c r="AA54" i="13"/>
  <c r="Y54" i="13"/>
  <c r="X54" i="13"/>
  <c r="W54" i="13"/>
  <c r="V54" i="13"/>
  <c r="U54" i="13"/>
  <c r="Z44" i="13"/>
  <c r="AA44" i="13"/>
  <c r="AB44" i="13"/>
  <c r="Y44" i="13"/>
  <c r="X44" i="13"/>
  <c r="W44" i="13"/>
  <c r="V44" i="13"/>
  <c r="U44" i="13"/>
  <c r="AB18" i="13"/>
  <c r="AA18" i="13"/>
  <c r="Y18" i="13"/>
  <c r="X18" i="13"/>
  <c r="W18" i="13"/>
  <c r="V18" i="13"/>
  <c r="U18" i="13"/>
  <c r="L17" i="13"/>
  <c r="K17" i="13"/>
  <c r="I17" i="13"/>
  <c r="H17" i="13"/>
  <c r="G17" i="13"/>
  <c r="F17" i="13"/>
  <c r="M17" i="13"/>
  <c r="K8" i="13"/>
  <c r="G8" i="13"/>
  <c r="M249" i="13" l="1"/>
  <c r="M248" i="13" s="1"/>
  <c r="AC248" i="13" s="1"/>
  <c r="U269" i="13"/>
  <c r="E269" i="13" s="1"/>
  <c r="U226" i="13"/>
  <c r="E226" i="13" s="1"/>
  <c r="AC201" i="13"/>
  <c r="Z81" i="13"/>
  <c r="Z91" i="13"/>
  <c r="Z124" i="13"/>
  <c r="Z201" i="13"/>
  <c r="Z221" i="13"/>
  <c r="Z258" i="13"/>
  <c r="AC67" i="13"/>
  <c r="AC140" i="13"/>
  <c r="Z67" i="13"/>
  <c r="AC142" i="13"/>
  <c r="AC254" i="13"/>
  <c r="AC164" i="13"/>
  <c r="Z174" i="13"/>
  <c r="Z176" i="13"/>
  <c r="AC210" i="13"/>
  <c r="AC129" i="13"/>
  <c r="AC176" i="13"/>
  <c r="AC255" i="13"/>
  <c r="AC119" i="13"/>
  <c r="AC115" i="13"/>
  <c r="Z142" i="13"/>
  <c r="AC54" i="13"/>
  <c r="AC91" i="13"/>
  <c r="Z135" i="13"/>
  <c r="AC184" i="13"/>
  <c r="AC198" i="13"/>
  <c r="AC213" i="13"/>
  <c r="AB269" i="13"/>
  <c r="L269" i="13" s="1"/>
  <c r="AC227" i="13"/>
  <c r="AC239" i="13"/>
  <c r="W269" i="13"/>
  <c r="G269" i="13" s="1"/>
  <c r="AC241" i="13"/>
  <c r="AA226" i="13"/>
  <c r="K226" i="13" s="1"/>
  <c r="Z115" i="13"/>
  <c r="AC135" i="13"/>
  <c r="AC147" i="13"/>
  <c r="AA269" i="13"/>
  <c r="K269" i="13" s="1"/>
  <c r="Z96" i="13"/>
  <c r="AC171" i="13"/>
  <c r="AC179" i="13"/>
  <c r="V269" i="13"/>
  <c r="F269" i="13" s="1"/>
  <c r="Z54" i="13"/>
  <c r="AC76" i="13"/>
  <c r="AC124" i="13"/>
  <c r="AC221" i="13"/>
  <c r="AC230" i="13"/>
  <c r="AC18" i="13"/>
  <c r="X269" i="13"/>
  <c r="H269" i="13" s="1"/>
  <c r="Y226" i="13"/>
  <c r="I226" i="13" s="1"/>
  <c r="AC44" i="13"/>
  <c r="AC96" i="13"/>
  <c r="AC218" i="13"/>
  <c r="AC81" i="13"/>
  <c r="Z100" i="13"/>
  <c r="AC100" i="13"/>
  <c r="J17" i="13"/>
  <c r="V226" i="13"/>
  <c r="F226" i="13" s="1"/>
  <c r="X226" i="13"/>
  <c r="H226" i="13" s="1"/>
  <c r="AB226" i="13"/>
  <c r="L226" i="13" s="1"/>
  <c r="Z175" i="13"/>
  <c r="AC175" i="13"/>
  <c r="AC190" i="13"/>
  <c r="Z190" i="13"/>
  <c r="Y269" i="13"/>
  <c r="I269" i="13" s="1"/>
  <c r="AC261" i="13"/>
  <c r="Z261" i="13"/>
  <c r="Z18" i="13"/>
  <c r="AC109" i="13"/>
  <c r="Z109" i="13"/>
  <c r="Z119" i="13"/>
  <c r="AC132" i="13"/>
  <c r="Z132" i="13"/>
  <c r="Z147" i="13"/>
  <c r="Z179" i="13"/>
  <c r="Z184" i="13"/>
  <c r="Z210" i="13"/>
  <c r="Z213" i="13"/>
  <c r="Z251" i="13"/>
  <c r="AC251" i="13"/>
  <c r="Z268" i="13"/>
  <c r="AC268" i="13"/>
  <c r="Z234" i="13"/>
  <c r="AC234" i="13"/>
  <c r="Z240" i="13"/>
  <c r="AC240" i="13"/>
  <c r="Z253" i="13"/>
  <c r="AC253" i="13"/>
  <c r="Z260" i="13"/>
  <c r="AC260" i="13"/>
  <c r="Z266" i="13"/>
  <c r="AC266" i="13"/>
  <c r="AC235" i="13"/>
  <c r="Z241" i="13"/>
  <c r="K270" i="13" l="1"/>
  <c r="H270" i="13"/>
  <c r="F270" i="13"/>
  <c r="I270" i="13"/>
  <c r="L270" i="13"/>
  <c r="E270" i="13"/>
  <c r="Z269" i="13"/>
  <c r="J269" i="13" s="1"/>
  <c r="AC269" i="13"/>
  <c r="M269" i="13" s="1"/>
  <c r="AC226" i="13"/>
  <c r="M226" i="13" s="1"/>
  <c r="Z226" i="13"/>
  <c r="J226" i="13" s="1"/>
  <c r="M270" i="13" l="1"/>
  <c r="J270" i="13"/>
  <c r="W129" i="13" l="1"/>
  <c r="W226" i="13" s="1"/>
  <c r="G226" i="13" s="1"/>
  <c r="G270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40550岩田雄二郎</author>
  </authors>
  <commentList>
    <comment ref="H45" authorId="0" shapeId="0" xr:uid="{6F5A8B2C-5CC4-4037-A2CC-8EED75441E19}">
      <text>
        <r>
          <rPr>
            <b/>
            <sz val="9"/>
            <color indexed="81"/>
            <rFont val="MS P ゴシック"/>
            <family val="3"/>
            <charset val="128"/>
          </rPr>
          <t>一般書＋青少年＋郷土資料＋マンガ＋一般雑誌＋その他</t>
        </r>
      </text>
    </comment>
    <comment ref="I45" authorId="0" shapeId="0" xr:uid="{880004BA-EE8A-4500-A70A-A22E3177C0EB}">
      <text>
        <r>
          <rPr>
            <b/>
            <sz val="9"/>
            <color indexed="81"/>
            <rFont val="MS P ゴシック"/>
            <family val="3"/>
            <charset val="128"/>
          </rPr>
          <t>児童書＋紙芝居＋洋書＋児童雑誌</t>
        </r>
      </text>
    </comment>
  </commentList>
</comments>
</file>

<file path=xl/sharedStrings.xml><?xml version="1.0" encoding="utf-8"?>
<sst xmlns="http://schemas.openxmlformats.org/spreadsheetml/2006/main" count="1471" uniqueCount="560">
  <si>
    <t>合計</t>
    <rPh sb="0" eb="2">
      <t>ゴウケイ</t>
    </rPh>
    <phoneticPr fontId="3"/>
  </si>
  <si>
    <t>1</t>
  </si>
  <si>
    <t>本館</t>
    <rPh sb="0" eb="2">
      <t>ホンカン</t>
    </rPh>
    <phoneticPr fontId="2"/>
  </si>
  <si>
    <t>2</t>
    <phoneticPr fontId="3"/>
  </si>
  <si>
    <t>県立久喜</t>
    <rPh sb="0" eb="2">
      <t>ケンリツ</t>
    </rPh>
    <rPh sb="2" eb="4">
      <t>クキ</t>
    </rPh>
    <phoneticPr fontId="2"/>
  </si>
  <si>
    <t>県立　計</t>
    <rPh sb="0" eb="2">
      <t>ケンリツ</t>
    </rPh>
    <rPh sb="3" eb="4">
      <t>ケイ</t>
    </rPh>
    <phoneticPr fontId="3"/>
  </si>
  <si>
    <t>総合教育セ</t>
    <rPh sb="0" eb="2">
      <t>ソウゴウ</t>
    </rPh>
    <rPh sb="2" eb="3">
      <t>キョウ</t>
    </rPh>
    <rPh sb="3" eb="4">
      <t>イク</t>
    </rPh>
    <phoneticPr fontId="2"/>
  </si>
  <si>
    <t>県議会図書室</t>
    <rPh sb="0" eb="3">
      <t>ケンギカイ</t>
    </rPh>
    <rPh sb="3" eb="6">
      <t>トショシツ</t>
    </rPh>
    <phoneticPr fontId="2"/>
  </si>
  <si>
    <t>県活総セ</t>
    <rPh sb="0" eb="1">
      <t>ケン</t>
    </rPh>
    <rPh sb="1" eb="2">
      <t>カツ</t>
    </rPh>
    <rPh sb="2" eb="3">
      <t>ソウ</t>
    </rPh>
    <phoneticPr fontId="2"/>
  </si>
  <si>
    <t>さいたま文学館</t>
    <rPh sb="4" eb="7">
      <t>ブンガクカン</t>
    </rPh>
    <phoneticPr fontId="2"/>
  </si>
  <si>
    <t>男女共同参画</t>
    <rPh sb="0" eb="2">
      <t>ダンジョ</t>
    </rPh>
    <rPh sb="2" eb="4">
      <t>キョウドウ</t>
    </rPh>
    <rPh sb="4" eb="6">
      <t>サンカク</t>
    </rPh>
    <phoneticPr fontId="2"/>
  </si>
  <si>
    <t>女性教育会館</t>
    <rPh sb="0" eb="2">
      <t>ジョセイ</t>
    </rPh>
    <rPh sb="2" eb="4">
      <t>キョウイク</t>
    </rPh>
    <rPh sb="4" eb="6">
      <t>カイカン</t>
    </rPh>
    <phoneticPr fontId="2"/>
  </si>
  <si>
    <t>福祉情報センター</t>
    <rPh sb="0" eb="2">
      <t>フクシ</t>
    </rPh>
    <rPh sb="2" eb="4">
      <t>ジョウホウ</t>
    </rPh>
    <phoneticPr fontId="3"/>
  </si>
  <si>
    <t>保健医療科学院</t>
    <rPh sb="0" eb="2">
      <t>ホケン</t>
    </rPh>
    <rPh sb="2" eb="4">
      <t>イリョウ</t>
    </rPh>
    <rPh sb="4" eb="7">
      <t>カガクイン</t>
    </rPh>
    <phoneticPr fontId="2"/>
  </si>
  <si>
    <t>専門　計</t>
    <rPh sb="0" eb="2">
      <t>センモン</t>
    </rPh>
    <rPh sb="3" eb="4">
      <t>ケイ</t>
    </rPh>
    <phoneticPr fontId="3"/>
  </si>
  <si>
    <t>さいたま市</t>
    <rPh sb="4" eb="5">
      <t>シ</t>
    </rPh>
    <phoneticPr fontId="2"/>
  </si>
  <si>
    <t>1-1</t>
  </si>
  <si>
    <t>さいたま中央</t>
    <rPh sb="4" eb="6">
      <t>チュウオウ</t>
    </rPh>
    <phoneticPr fontId="2"/>
  </si>
  <si>
    <t>***</t>
  </si>
  <si>
    <t>1-2</t>
  </si>
  <si>
    <t>北浦和</t>
    <rPh sb="0" eb="3">
      <t>キタウラワ</t>
    </rPh>
    <phoneticPr fontId="2"/>
  </si>
  <si>
    <t>1-3</t>
  </si>
  <si>
    <t>東浦和</t>
    <rPh sb="0" eb="2">
      <t>ヒガシウラ</t>
    </rPh>
    <rPh sb="2" eb="3">
      <t>ワ</t>
    </rPh>
    <phoneticPr fontId="2"/>
  </si>
  <si>
    <t>1-4</t>
  </si>
  <si>
    <t>1-5</t>
  </si>
  <si>
    <t>大宮</t>
    <rPh sb="0" eb="2">
      <t>オオミヤ</t>
    </rPh>
    <phoneticPr fontId="2"/>
  </si>
  <si>
    <t>1-6</t>
  </si>
  <si>
    <t>桜木</t>
    <rPh sb="0" eb="2">
      <t>サクラギ</t>
    </rPh>
    <phoneticPr fontId="2"/>
  </si>
  <si>
    <t>1-7</t>
  </si>
  <si>
    <t>大宮西部</t>
    <rPh sb="0" eb="2">
      <t>オオミヤ</t>
    </rPh>
    <rPh sb="2" eb="4">
      <t>セイブ</t>
    </rPh>
    <phoneticPr fontId="2"/>
  </si>
  <si>
    <t>1-8</t>
  </si>
  <si>
    <t>馬宮</t>
    <rPh sb="0" eb="2">
      <t>マミヤ</t>
    </rPh>
    <phoneticPr fontId="2"/>
  </si>
  <si>
    <t>1-9</t>
  </si>
  <si>
    <t>三橋分館</t>
    <rPh sb="0" eb="2">
      <t>ミハシ</t>
    </rPh>
    <rPh sb="2" eb="4">
      <t>ブンカン</t>
    </rPh>
    <phoneticPr fontId="2"/>
  </si>
  <si>
    <t>1-10</t>
  </si>
  <si>
    <t>春野</t>
    <rPh sb="0" eb="2">
      <t>ハルノ</t>
    </rPh>
    <phoneticPr fontId="2"/>
  </si>
  <si>
    <t>1-11</t>
  </si>
  <si>
    <t>大宮東</t>
    <rPh sb="0" eb="2">
      <t>オオミヤ</t>
    </rPh>
    <rPh sb="2" eb="3">
      <t>ヒガシ</t>
    </rPh>
    <phoneticPr fontId="2"/>
  </si>
  <si>
    <t>1-12</t>
  </si>
  <si>
    <t>七里</t>
    <rPh sb="0" eb="1">
      <t>ナナ</t>
    </rPh>
    <rPh sb="1" eb="2">
      <t>サト</t>
    </rPh>
    <phoneticPr fontId="2"/>
  </si>
  <si>
    <t>1-13</t>
  </si>
  <si>
    <t>片柳</t>
    <rPh sb="0" eb="2">
      <t>カタヤナギ</t>
    </rPh>
    <phoneticPr fontId="2"/>
  </si>
  <si>
    <t>1-14</t>
  </si>
  <si>
    <t>与野</t>
    <rPh sb="0" eb="2">
      <t>ヨノ</t>
    </rPh>
    <phoneticPr fontId="2"/>
  </si>
  <si>
    <t>1-15</t>
  </si>
  <si>
    <t>与野南</t>
    <rPh sb="0" eb="2">
      <t>ヨノ</t>
    </rPh>
    <rPh sb="2" eb="3">
      <t>ミナミ</t>
    </rPh>
    <phoneticPr fontId="2"/>
  </si>
  <si>
    <t>1-16</t>
  </si>
  <si>
    <t>西分館</t>
    <rPh sb="0" eb="1">
      <t>ニシ</t>
    </rPh>
    <rPh sb="1" eb="3">
      <t>ブンカン</t>
    </rPh>
    <phoneticPr fontId="2"/>
  </si>
  <si>
    <t>1-17</t>
  </si>
  <si>
    <t>岩槻</t>
    <rPh sb="0" eb="2">
      <t>イワツキ</t>
    </rPh>
    <phoneticPr fontId="2"/>
  </si>
  <si>
    <t>1-18</t>
  </si>
  <si>
    <t>岩槻駅東口</t>
    <rPh sb="0" eb="2">
      <t>イワツキ</t>
    </rPh>
    <rPh sb="2" eb="3">
      <t>エキ</t>
    </rPh>
    <rPh sb="3" eb="4">
      <t>ヒガシ</t>
    </rPh>
    <rPh sb="4" eb="5">
      <t>クチ</t>
    </rPh>
    <phoneticPr fontId="2"/>
  </si>
  <si>
    <t>1-19</t>
  </si>
  <si>
    <t>岩槻東部</t>
    <rPh sb="0" eb="2">
      <t>イワツキ</t>
    </rPh>
    <rPh sb="2" eb="4">
      <t>トウブ</t>
    </rPh>
    <phoneticPr fontId="2"/>
  </si>
  <si>
    <t>1-20</t>
  </si>
  <si>
    <t>桜</t>
    <rPh sb="0" eb="1">
      <t>サクラ</t>
    </rPh>
    <phoneticPr fontId="2"/>
  </si>
  <si>
    <t>1-21</t>
  </si>
  <si>
    <t>大久保東</t>
    <rPh sb="0" eb="3">
      <t>オオクボ</t>
    </rPh>
    <rPh sb="3" eb="4">
      <t>ヒガシ</t>
    </rPh>
    <phoneticPr fontId="2"/>
  </si>
  <si>
    <t>1-22</t>
  </si>
  <si>
    <t>北</t>
    <rPh sb="0" eb="1">
      <t>キタ</t>
    </rPh>
    <phoneticPr fontId="2"/>
  </si>
  <si>
    <t>1-23</t>
  </si>
  <si>
    <t>宮原</t>
    <rPh sb="0" eb="2">
      <t>ミヤハラ</t>
    </rPh>
    <phoneticPr fontId="2"/>
  </si>
  <si>
    <t>1-24</t>
  </si>
  <si>
    <t>1-25</t>
  </si>
  <si>
    <t>南浦和</t>
    <rPh sb="0" eb="3">
      <t>ミナミウラワ</t>
    </rPh>
    <phoneticPr fontId="2"/>
  </si>
  <si>
    <t>2</t>
  </si>
  <si>
    <t>上尾市</t>
    <rPh sb="0" eb="3">
      <t>アゲオシ</t>
    </rPh>
    <phoneticPr fontId="2"/>
  </si>
  <si>
    <t>2-1</t>
  </si>
  <si>
    <t>2-2</t>
  </si>
  <si>
    <t>上尾駅前</t>
    <rPh sb="0" eb="2">
      <t>アゲオ</t>
    </rPh>
    <rPh sb="2" eb="4">
      <t>エキマエ</t>
    </rPh>
    <phoneticPr fontId="2"/>
  </si>
  <si>
    <t>2-3</t>
  </si>
  <si>
    <t>大石</t>
    <rPh sb="0" eb="2">
      <t>オオイシ</t>
    </rPh>
    <phoneticPr fontId="2"/>
  </si>
  <si>
    <t>2-4</t>
  </si>
  <si>
    <t>瓦葺</t>
    <rPh sb="0" eb="2">
      <t>カワラブキ</t>
    </rPh>
    <phoneticPr fontId="2"/>
  </si>
  <si>
    <t>2-5</t>
  </si>
  <si>
    <t>平方</t>
    <rPh sb="0" eb="2">
      <t>ヒラカタ</t>
    </rPh>
    <phoneticPr fontId="2"/>
  </si>
  <si>
    <t>2-6</t>
  </si>
  <si>
    <t>たちばな</t>
  </si>
  <si>
    <t>2-7</t>
  </si>
  <si>
    <t>上平公</t>
    <rPh sb="0" eb="1">
      <t>ウエ</t>
    </rPh>
    <rPh sb="1" eb="2">
      <t>ヒラ</t>
    </rPh>
    <rPh sb="2" eb="3">
      <t>コウ</t>
    </rPh>
    <phoneticPr fontId="2"/>
  </si>
  <si>
    <t>2-8</t>
  </si>
  <si>
    <t>原市公</t>
    <rPh sb="0" eb="2">
      <t>ハライチ</t>
    </rPh>
    <rPh sb="2" eb="3">
      <t>コウ</t>
    </rPh>
    <phoneticPr fontId="2"/>
  </si>
  <si>
    <t>2-9</t>
  </si>
  <si>
    <t>大谷公</t>
    <rPh sb="0" eb="2">
      <t>オオヤ</t>
    </rPh>
    <rPh sb="2" eb="3">
      <t>コウ</t>
    </rPh>
    <phoneticPr fontId="2"/>
  </si>
  <si>
    <t>3-1</t>
  </si>
  <si>
    <t>3-2</t>
  </si>
  <si>
    <t>3-3</t>
  </si>
  <si>
    <t>3-4</t>
  </si>
  <si>
    <t>3-5</t>
  </si>
  <si>
    <t>3-6</t>
  </si>
  <si>
    <t>3-7</t>
  </si>
  <si>
    <t>入間市</t>
    <rPh sb="0" eb="3">
      <t>イルマシ</t>
    </rPh>
    <phoneticPr fontId="2"/>
  </si>
  <si>
    <t>4-1</t>
  </si>
  <si>
    <t>入間市立</t>
    <rPh sb="0" eb="4">
      <t>イルマシリツ</t>
    </rPh>
    <phoneticPr fontId="2"/>
  </si>
  <si>
    <t>4-2</t>
  </si>
  <si>
    <t>西武分</t>
    <rPh sb="0" eb="2">
      <t>セイブ</t>
    </rPh>
    <rPh sb="2" eb="3">
      <t>ブン</t>
    </rPh>
    <phoneticPr fontId="2"/>
  </si>
  <si>
    <t>4-3</t>
  </si>
  <si>
    <t>金子分</t>
    <rPh sb="0" eb="2">
      <t>カネコ</t>
    </rPh>
    <rPh sb="2" eb="3">
      <t>ブン</t>
    </rPh>
    <phoneticPr fontId="2"/>
  </si>
  <si>
    <t>4-4</t>
  </si>
  <si>
    <t>藤沢分</t>
    <rPh sb="0" eb="2">
      <t>フジサワ</t>
    </rPh>
    <rPh sb="2" eb="3">
      <t>ブン</t>
    </rPh>
    <phoneticPr fontId="2"/>
  </si>
  <si>
    <t>桶川市</t>
    <rPh sb="0" eb="3">
      <t>オケガワシ</t>
    </rPh>
    <phoneticPr fontId="2"/>
  </si>
  <si>
    <t>5-1</t>
  </si>
  <si>
    <t>5-2</t>
  </si>
  <si>
    <t>5-3</t>
  </si>
  <si>
    <t>春日部市</t>
    <rPh sb="0" eb="4">
      <t>カスカベシ</t>
    </rPh>
    <phoneticPr fontId="2"/>
  </si>
  <si>
    <t>6-1</t>
  </si>
  <si>
    <t>中央</t>
    <rPh sb="0" eb="2">
      <t>チュウオウ</t>
    </rPh>
    <phoneticPr fontId="2"/>
  </si>
  <si>
    <t>6-2</t>
  </si>
  <si>
    <t>武里</t>
    <rPh sb="0" eb="2">
      <t>タケサト</t>
    </rPh>
    <phoneticPr fontId="2"/>
  </si>
  <si>
    <t>6-3</t>
  </si>
  <si>
    <t>庄和</t>
    <rPh sb="0" eb="2">
      <t>ショウワ</t>
    </rPh>
    <phoneticPr fontId="2"/>
  </si>
  <si>
    <t>加須市</t>
    <rPh sb="0" eb="3">
      <t>カゾシ</t>
    </rPh>
    <phoneticPr fontId="2"/>
  </si>
  <si>
    <t>7-1</t>
  </si>
  <si>
    <t>7-2</t>
  </si>
  <si>
    <t>7-3</t>
  </si>
  <si>
    <t>7-4</t>
  </si>
  <si>
    <t>川口市</t>
    <rPh sb="0" eb="3">
      <t>カワグチシ</t>
    </rPh>
    <phoneticPr fontId="2"/>
  </si>
  <si>
    <t>8-1</t>
  </si>
  <si>
    <t>8-2</t>
  </si>
  <si>
    <t>前川</t>
    <rPh sb="0" eb="2">
      <t>マエカワ</t>
    </rPh>
    <phoneticPr fontId="2"/>
  </si>
  <si>
    <t>8-3</t>
  </si>
  <si>
    <t>新郷</t>
    <rPh sb="0" eb="2">
      <t>シンゴウ</t>
    </rPh>
    <phoneticPr fontId="2"/>
  </si>
  <si>
    <t>8-4</t>
  </si>
  <si>
    <t>横曽根</t>
    <rPh sb="0" eb="3">
      <t>ヨコゾネ</t>
    </rPh>
    <phoneticPr fontId="2"/>
  </si>
  <si>
    <t>8-5</t>
  </si>
  <si>
    <t>戸塚</t>
    <rPh sb="0" eb="2">
      <t>トツカ</t>
    </rPh>
    <phoneticPr fontId="2"/>
  </si>
  <si>
    <t>8-6</t>
  </si>
  <si>
    <t>8-7</t>
  </si>
  <si>
    <t>芝園</t>
  </si>
  <si>
    <t>芝北</t>
    <rPh sb="0" eb="1">
      <t>シバ</t>
    </rPh>
    <rPh sb="1" eb="2">
      <t>キタ</t>
    </rPh>
    <phoneticPr fontId="2"/>
  </si>
  <si>
    <t>8-9</t>
  </si>
  <si>
    <t>南鳩ヶ谷</t>
    <rPh sb="0" eb="1">
      <t>ミナミ</t>
    </rPh>
    <rPh sb="1" eb="4">
      <t>ハトガヤ</t>
    </rPh>
    <phoneticPr fontId="3"/>
  </si>
  <si>
    <t>9-1</t>
  </si>
  <si>
    <t>9-2</t>
  </si>
  <si>
    <t>9-3</t>
  </si>
  <si>
    <t>9-4</t>
  </si>
  <si>
    <t>10</t>
  </si>
  <si>
    <t>北本市</t>
    <rPh sb="0" eb="3">
      <t>キタモトシ</t>
    </rPh>
    <phoneticPr fontId="2"/>
  </si>
  <si>
    <t>10-1</t>
    <phoneticPr fontId="3"/>
  </si>
  <si>
    <t>中央</t>
    <rPh sb="0" eb="2">
      <t>チュウオウ</t>
    </rPh>
    <phoneticPr fontId="3"/>
  </si>
  <si>
    <t>10-2</t>
    <phoneticPr fontId="3"/>
  </si>
  <si>
    <t>こども</t>
    <phoneticPr fontId="2"/>
  </si>
  <si>
    <t>11</t>
  </si>
  <si>
    <t>行田市</t>
    <rPh sb="0" eb="3">
      <t>ギョウダシ</t>
    </rPh>
    <phoneticPr fontId="2"/>
  </si>
  <si>
    <t>久喜市</t>
    <rPh sb="0" eb="3">
      <t>クキシ</t>
    </rPh>
    <phoneticPr fontId="2"/>
  </si>
  <si>
    <t>12-1</t>
  </si>
  <si>
    <t>12-2</t>
  </si>
  <si>
    <t>菖蒲</t>
    <rPh sb="0" eb="2">
      <t>ショウブ</t>
    </rPh>
    <phoneticPr fontId="2"/>
  </si>
  <si>
    <t>12-3</t>
  </si>
  <si>
    <t>栗橋文</t>
    <rPh sb="0" eb="2">
      <t>クリハシ</t>
    </rPh>
    <rPh sb="2" eb="3">
      <t>ブン</t>
    </rPh>
    <phoneticPr fontId="2"/>
  </si>
  <si>
    <t>12-4</t>
  </si>
  <si>
    <t>鷲宮</t>
    <rPh sb="0" eb="2">
      <t>ワシノミヤ</t>
    </rPh>
    <phoneticPr fontId="2"/>
  </si>
  <si>
    <t>12-5</t>
  </si>
  <si>
    <t>東公</t>
    <rPh sb="0" eb="1">
      <t>ヒガシ</t>
    </rPh>
    <rPh sb="1" eb="2">
      <t>コウ</t>
    </rPh>
    <phoneticPr fontId="2"/>
  </si>
  <si>
    <t>12-6</t>
  </si>
  <si>
    <t>西公</t>
    <rPh sb="0" eb="1">
      <t>ニシ</t>
    </rPh>
    <rPh sb="1" eb="2">
      <t>コウ</t>
    </rPh>
    <phoneticPr fontId="2"/>
  </si>
  <si>
    <t>12-7</t>
  </si>
  <si>
    <t>13</t>
  </si>
  <si>
    <t>13-1</t>
  </si>
  <si>
    <t>13-2</t>
  </si>
  <si>
    <t>13-3</t>
  </si>
  <si>
    <t>13-4</t>
  </si>
  <si>
    <t>鴻巣市</t>
    <rPh sb="0" eb="3">
      <t>コウノスシ</t>
    </rPh>
    <phoneticPr fontId="2"/>
  </si>
  <si>
    <t>14-1</t>
  </si>
  <si>
    <t>鴻巣中央</t>
    <rPh sb="0" eb="2">
      <t>コウノス</t>
    </rPh>
    <rPh sb="2" eb="4">
      <t>チュウオウ</t>
    </rPh>
    <phoneticPr fontId="2"/>
  </si>
  <si>
    <t>14-2</t>
  </si>
  <si>
    <t>吹上</t>
    <rPh sb="0" eb="2">
      <t>フキアゲ</t>
    </rPh>
    <phoneticPr fontId="2"/>
  </si>
  <si>
    <t>14-3</t>
  </si>
  <si>
    <t>川里</t>
    <rPh sb="0" eb="2">
      <t>カワサト</t>
    </rPh>
    <phoneticPr fontId="2"/>
  </si>
  <si>
    <t>越谷市</t>
    <rPh sb="0" eb="3">
      <t>コシガヤシ</t>
    </rPh>
    <phoneticPr fontId="2"/>
  </si>
  <si>
    <t>15-1</t>
  </si>
  <si>
    <t>越谷市立</t>
    <rPh sb="0" eb="2">
      <t>コシガヤ</t>
    </rPh>
    <rPh sb="2" eb="4">
      <t>シリツ</t>
    </rPh>
    <phoneticPr fontId="2"/>
  </si>
  <si>
    <t>15-2</t>
  </si>
  <si>
    <t>北部</t>
    <rPh sb="0" eb="2">
      <t>ホクブ</t>
    </rPh>
    <phoneticPr fontId="2"/>
  </si>
  <si>
    <t>15-3</t>
  </si>
  <si>
    <t>南部</t>
    <rPh sb="0" eb="2">
      <t>ナンブ</t>
    </rPh>
    <phoneticPr fontId="2"/>
  </si>
  <si>
    <t>坂戸市</t>
    <rPh sb="0" eb="2">
      <t>サカト</t>
    </rPh>
    <rPh sb="2" eb="3">
      <t>シ</t>
    </rPh>
    <phoneticPr fontId="2"/>
  </si>
  <si>
    <t>16-1</t>
  </si>
  <si>
    <t>坂戸市中央</t>
    <rPh sb="0" eb="3">
      <t>サカドシ</t>
    </rPh>
    <rPh sb="3" eb="5">
      <t>チュウオウ</t>
    </rPh>
    <phoneticPr fontId="2"/>
  </si>
  <si>
    <t>16-2</t>
  </si>
  <si>
    <t>勝呂分</t>
    <rPh sb="0" eb="2">
      <t>スグロ</t>
    </rPh>
    <rPh sb="2" eb="3">
      <t>ブン</t>
    </rPh>
    <phoneticPr fontId="2"/>
  </si>
  <si>
    <t>16-3</t>
  </si>
  <si>
    <t>大家分</t>
    <rPh sb="0" eb="2">
      <t>オオヤ</t>
    </rPh>
    <rPh sb="2" eb="3">
      <t>ブン</t>
    </rPh>
    <phoneticPr fontId="2"/>
  </si>
  <si>
    <t>16-4</t>
  </si>
  <si>
    <t>城山公</t>
    <rPh sb="0" eb="2">
      <t>シロヤマ</t>
    </rPh>
    <rPh sb="2" eb="3">
      <t>コウ</t>
    </rPh>
    <phoneticPr fontId="2"/>
  </si>
  <si>
    <t>幸手市</t>
    <rPh sb="0" eb="3">
      <t>サッテシ</t>
    </rPh>
    <phoneticPr fontId="2"/>
  </si>
  <si>
    <t>狭山市</t>
    <rPh sb="0" eb="3">
      <t>サヤマシ</t>
    </rPh>
    <phoneticPr fontId="2"/>
  </si>
  <si>
    <t>18-1</t>
  </si>
  <si>
    <t>狭山中央</t>
    <rPh sb="0" eb="2">
      <t>サヤマ</t>
    </rPh>
    <rPh sb="2" eb="4">
      <t>チュウオウ</t>
    </rPh>
    <phoneticPr fontId="2"/>
  </si>
  <si>
    <t>18-2</t>
  </si>
  <si>
    <t>狭山台</t>
    <rPh sb="0" eb="3">
      <t>サヤマダイ</t>
    </rPh>
    <phoneticPr fontId="2"/>
  </si>
  <si>
    <t>19-1</t>
  </si>
  <si>
    <t>19-2</t>
  </si>
  <si>
    <t>19-3</t>
  </si>
  <si>
    <t>19-4</t>
  </si>
  <si>
    <t>白岡市</t>
    <rPh sb="0" eb="2">
      <t>シラオカ</t>
    </rPh>
    <rPh sb="2" eb="3">
      <t>シ</t>
    </rPh>
    <phoneticPr fontId="2"/>
  </si>
  <si>
    <t>21</t>
    <phoneticPr fontId="3"/>
  </si>
  <si>
    <t>草加市</t>
    <rPh sb="0" eb="2">
      <t>ソウカ</t>
    </rPh>
    <rPh sb="2" eb="3">
      <t>シ</t>
    </rPh>
    <phoneticPr fontId="2"/>
  </si>
  <si>
    <t>22-1</t>
  </si>
  <si>
    <t>22-2</t>
  </si>
  <si>
    <t>22-3</t>
  </si>
  <si>
    <t>22-4</t>
  </si>
  <si>
    <t>23</t>
    <phoneticPr fontId="3"/>
  </si>
  <si>
    <t>鶴ヶ島市</t>
    <rPh sb="0" eb="4">
      <t>ツルガシマシ</t>
    </rPh>
    <phoneticPr fontId="2"/>
  </si>
  <si>
    <t>23-1</t>
  </si>
  <si>
    <t>鶴ヶ島中央</t>
    <rPh sb="0" eb="3">
      <t>ツルガシマ</t>
    </rPh>
    <rPh sb="3" eb="5">
      <t>チュウオウ</t>
    </rPh>
    <phoneticPr fontId="2"/>
  </si>
  <si>
    <t>23-2</t>
  </si>
  <si>
    <t>東分</t>
    <rPh sb="0" eb="1">
      <t>ヒガシ</t>
    </rPh>
    <rPh sb="1" eb="2">
      <t>ブン</t>
    </rPh>
    <phoneticPr fontId="2"/>
  </si>
  <si>
    <t>23-3</t>
  </si>
  <si>
    <t>西分</t>
    <rPh sb="0" eb="1">
      <t>ニシ</t>
    </rPh>
    <rPh sb="1" eb="2">
      <t>ブン</t>
    </rPh>
    <phoneticPr fontId="2"/>
  </si>
  <si>
    <t>23-4</t>
  </si>
  <si>
    <t>南分</t>
    <rPh sb="0" eb="1">
      <t>ミナミ</t>
    </rPh>
    <rPh sb="1" eb="2">
      <t>ブン</t>
    </rPh>
    <phoneticPr fontId="2"/>
  </si>
  <si>
    <t>23-5</t>
  </si>
  <si>
    <t>北分</t>
    <rPh sb="0" eb="1">
      <t>キタ</t>
    </rPh>
    <rPh sb="1" eb="2">
      <t>ブン</t>
    </rPh>
    <phoneticPr fontId="2"/>
  </si>
  <si>
    <t>23-6</t>
  </si>
  <si>
    <t>富士見分</t>
    <rPh sb="0" eb="3">
      <t>フジミ</t>
    </rPh>
    <rPh sb="3" eb="4">
      <t>ブン</t>
    </rPh>
    <phoneticPr fontId="2"/>
  </si>
  <si>
    <t>23-7</t>
  </si>
  <si>
    <t>大橋分</t>
    <rPh sb="0" eb="2">
      <t>オオハシ</t>
    </rPh>
    <rPh sb="2" eb="3">
      <t>ブン</t>
    </rPh>
    <phoneticPr fontId="2"/>
  </si>
  <si>
    <t>所沢市</t>
    <rPh sb="0" eb="3">
      <t>トコロザワシ</t>
    </rPh>
    <phoneticPr fontId="2"/>
  </si>
  <si>
    <t>24-1</t>
  </si>
  <si>
    <t>24-2</t>
  </si>
  <si>
    <t>所沢分</t>
    <rPh sb="0" eb="2">
      <t>トコロザワ</t>
    </rPh>
    <rPh sb="2" eb="3">
      <t>ブン</t>
    </rPh>
    <phoneticPr fontId="2"/>
  </si>
  <si>
    <t>24-3</t>
  </si>
  <si>
    <t>椿峰分</t>
    <rPh sb="0" eb="1">
      <t>ツバキ</t>
    </rPh>
    <rPh sb="1" eb="2">
      <t>ミネ</t>
    </rPh>
    <rPh sb="2" eb="3">
      <t>ブン</t>
    </rPh>
    <phoneticPr fontId="2"/>
  </si>
  <si>
    <t>24-4</t>
  </si>
  <si>
    <t>24-5</t>
  </si>
  <si>
    <t>富岡分</t>
    <rPh sb="0" eb="2">
      <t>トミオカ</t>
    </rPh>
    <rPh sb="2" eb="3">
      <t>ブン</t>
    </rPh>
    <phoneticPr fontId="2"/>
  </si>
  <si>
    <t>24-6</t>
  </si>
  <si>
    <t>吾妻分</t>
    <rPh sb="0" eb="2">
      <t>アヅマ</t>
    </rPh>
    <rPh sb="2" eb="3">
      <t>ブン</t>
    </rPh>
    <phoneticPr fontId="2"/>
  </si>
  <si>
    <t>24-7</t>
  </si>
  <si>
    <t>柳瀬分</t>
    <rPh sb="0" eb="2">
      <t>ヤナセ</t>
    </rPh>
    <rPh sb="2" eb="3">
      <t>ブン</t>
    </rPh>
    <phoneticPr fontId="2"/>
  </si>
  <si>
    <t>24-8</t>
  </si>
  <si>
    <t>新所沢分</t>
    <rPh sb="0" eb="1">
      <t>シン</t>
    </rPh>
    <rPh sb="1" eb="3">
      <t>トコロザワ</t>
    </rPh>
    <rPh sb="3" eb="4">
      <t>ブン</t>
    </rPh>
    <phoneticPr fontId="2"/>
  </si>
  <si>
    <t>戸田市</t>
    <rPh sb="0" eb="3">
      <t>トダシ</t>
    </rPh>
    <phoneticPr fontId="2"/>
  </si>
  <si>
    <t>上戸田分</t>
    <rPh sb="0" eb="3">
      <t>カミトダ</t>
    </rPh>
    <rPh sb="3" eb="4">
      <t>ブン</t>
    </rPh>
    <phoneticPr fontId="2"/>
  </si>
  <si>
    <t>下戸田分</t>
    <rPh sb="0" eb="3">
      <t>シモトダ</t>
    </rPh>
    <rPh sb="3" eb="4">
      <t>ブン</t>
    </rPh>
    <phoneticPr fontId="2"/>
  </si>
  <si>
    <t>美笹分</t>
    <rPh sb="0" eb="1">
      <t>ビ</t>
    </rPh>
    <rPh sb="1" eb="2">
      <t>ササ</t>
    </rPh>
    <rPh sb="2" eb="3">
      <t>ブン</t>
    </rPh>
    <phoneticPr fontId="2"/>
  </si>
  <si>
    <t>下戸田南分</t>
    <rPh sb="0" eb="3">
      <t>シモトダ</t>
    </rPh>
    <rPh sb="3" eb="4">
      <t>ミナミ</t>
    </rPh>
    <rPh sb="4" eb="5">
      <t>ブン</t>
    </rPh>
    <phoneticPr fontId="2"/>
  </si>
  <si>
    <t>25-6</t>
    <phoneticPr fontId="3"/>
  </si>
  <si>
    <t>26</t>
    <phoneticPr fontId="3"/>
  </si>
  <si>
    <t>新座市</t>
    <rPh sb="0" eb="3">
      <t>ニイザシ</t>
    </rPh>
    <phoneticPr fontId="2"/>
  </si>
  <si>
    <t>新座中央</t>
    <rPh sb="0" eb="2">
      <t>ニイザ</t>
    </rPh>
    <rPh sb="2" eb="4">
      <t>チュウオウ</t>
    </rPh>
    <phoneticPr fontId="2"/>
  </si>
  <si>
    <t>福祉の里</t>
    <rPh sb="0" eb="2">
      <t>フクシ</t>
    </rPh>
    <rPh sb="3" eb="4">
      <t>サト</t>
    </rPh>
    <phoneticPr fontId="2"/>
  </si>
  <si>
    <t>蓮田市</t>
    <rPh sb="0" eb="3">
      <t>ハスダシ</t>
    </rPh>
    <phoneticPr fontId="2"/>
  </si>
  <si>
    <t>28</t>
    <phoneticPr fontId="3"/>
  </si>
  <si>
    <t>羽生市</t>
    <rPh sb="0" eb="3">
      <t>ハニュウシ</t>
    </rPh>
    <phoneticPr fontId="2"/>
  </si>
  <si>
    <t>東松山市</t>
    <rPh sb="0" eb="4">
      <t>ヒガシマツヤマシ</t>
    </rPh>
    <phoneticPr fontId="2"/>
  </si>
  <si>
    <t>東松山市立</t>
    <rPh sb="0" eb="5">
      <t>ヒガシマツヤマシリツ</t>
    </rPh>
    <phoneticPr fontId="2"/>
  </si>
  <si>
    <t>高坂</t>
    <rPh sb="0" eb="2">
      <t>タカサカ</t>
    </rPh>
    <phoneticPr fontId="2"/>
  </si>
  <si>
    <t>なしの花</t>
    <rPh sb="3" eb="4">
      <t>ハナ</t>
    </rPh>
    <phoneticPr fontId="2"/>
  </si>
  <si>
    <t>31</t>
  </si>
  <si>
    <t>日高市</t>
    <rPh sb="0" eb="2">
      <t>ヒダカ</t>
    </rPh>
    <rPh sb="2" eb="3">
      <t>シ</t>
    </rPh>
    <phoneticPr fontId="2"/>
  </si>
  <si>
    <t>32</t>
    <phoneticPr fontId="3"/>
  </si>
  <si>
    <t>深谷市</t>
    <rPh sb="0" eb="3">
      <t>フカヤシ</t>
    </rPh>
    <phoneticPr fontId="2"/>
  </si>
  <si>
    <t>深谷市立</t>
    <rPh sb="0" eb="4">
      <t>フカヤシリツ</t>
    </rPh>
    <phoneticPr fontId="2"/>
  </si>
  <si>
    <t>32-2</t>
  </si>
  <si>
    <t>32-3</t>
  </si>
  <si>
    <t>岡部</t>
    <rPh sb="0" eb="2">
      <t>オカベ</t>
    </rPh>
    <phoneticPr fontId="2"/>
  </si>
  <si>
    <t>32-4</t>
  </si>
  <si>
    <t>川本</t>
    <rPh sb="0" eb="1">
      <t>カワ</t>
    </rPh>
    <rPh sb="1" eb="2">
      <t>ホン</t>
    </rPh>
    <phoneticPr fontId="2"/>
  </si>
  <si>
    <t>32-5</t>
  </si>
  <si>
    <t>花園こども</t>
    <rPh sb="0" eb="2">
      <t>ハナゾノ</t>
    </rPh>
    <phoneticPr fontId="2"/>
  </si>
  <si>
    <t>富士見市</t>
    <rPh sb="0" eb="4">
      <t>フジミシ</t>
    </rPh>
    <phoneticPr fontId="2"/>
  </si>
  <si>
    <t>33-1</t>
  </si>
  <si>
    <t>富士見中央</t>
    <rPh sb="0" eb="3">
      <t>フジミ</t>
    </rPh>
    <rPh sb="3" eb="5">
      <t>チュウオウ</t>
    </rPh>
    <phoneticPr fontId="2"/>
  </si>
  <si>
    <t>33-2</t>
  </si>
  <si>
    <t>ふじみ野</t>
    <rPh sb="3" eb="4">
      <t>ノ</t>
    </rPh>
    <phoneticPr fontId="2"/>
  </si>
  <si>
    <t>33-3</t>
  </si>
  <si>
    <t>鶴瀬西</t>
    <rPh sb="0" eb="2">
      <t>ツルセ</t>
    </rPh>
    <rPh sb="2" eb="3">
      <t>ニシ</t>
    </rPh>
    <phoneticPr fontId="2"/>
  </si>
  <si>
    <t>33-4</t>
  </si>
  <si>
    <t>水谷東</t>
    <rPh sb="0" eb="2">
      <t>ミズタニ</t>
    </rPh>
    <rPh sb="2" eb="3">
      <t>ヒガシ</t>
    </rPh>
    <phoneticPr fontId="2"/>
  </si>
  <si>
    <t>34</t>
    <phoneticPr fontId="3"/>
  </si>
  <si>
    <t>ふじみ野市</t>
    <rPh sb="3" eb="5">
      <t>ノシ</t>
    </rPh>
    <phoneticPr fontId="2"/>
  </si>
  <si>
    <t>34-1</t>
    <phoneticPr fontId="3"/>
  </si>
  <si>
    <t>大井</t>
    <rPh sb="0" eb="2">
      <t>オオイ</t>
    </rPh>
    <phoneticPr fontId="2"/>
  </si>
  <si>
    <t>34-2</t>
    <phoneticPr fontId="3"/>
  </si>
  <si>
    <t>上福岡</t>
    <rPh sb="0" eb="3">
      <t>カミフクオカ</t>
    </rPh>
    <phoneticPr fontId="2"/>
  </si>
  <si>
    <t>三郷市</t>
    <rPh sb="0" eb="3">
      <t>ミサトシ</t>
    </rPh>
    <phoneticPr fontId="2"/>
  </si>
  <si>
    <t>36-1</t>
  </si>
  <si>
    <t>三郷市立</t>
    <rPh sb="0" eb="4">
      <t>ミサトシリツ</t>
    </rPh>
    <phoneticPr fontId="2"/>
  </si>
  <si>
    <t>36-2</t>
  </si>
  <si>
    <t>早稲田</t>
    <rPh sb="0" eb="3">
      <t>ワセダ</t>
    </rPh>
    <phoneticPr fontId="2"/>
  </si>
  <si>
    <t>36-3</t>
  </si>
  <si>
    <t>36-4</t>
  </si>
  <si>
    <t>コミセン</t>
  </si>
  <si>
    <t>36-5</t>
  </si>
  <si>
    <t>彦成</t>
    <rPh sb="0" eb="1">
      <t>ヒコ</t>
    </rPh>
    <rPh sb="1" eb="2">
      <t>ナリ</t>
    </rPh>
    <phoneticPr fontId="2"/>
  </si>
  <si>
    <t>36-6</t>
  </si>
  <si>
    <t>東和東</t>
    <rPh sb="0" eb="2">
      <t>トウワ</t>
    </rPh>
    <rPh sb="2" eb="3">
      <t>トウ</t>
    </rPh>
    <phoneticPr fontId="2"/>
  </si>
  <si>
    <t>36-7</t>
  </si>
  <si>
    <t>高州</t>
    <rPh sb="0" eb="2">
      <t>タカス</t>
    </rPh>
    <phoneticPr fontId="2"/>
  </si>
  <si>
    <t>37</t>
    <phoneticPr fontId="3"/>
  </si>
  <si>
    <t>八潮市</t>
    <rPh sb="0" eb="3">
      <t>ヤシオシ</t>
    </rPh>
    <phoneticPr fontId="2"/>
  </si>
  <si>
    <t>八幡</t>
    <rPh sb="0" eb="2">
      <t>ハチマン</t>
    </rPh>
    <phoneticPr fontId="2"/>
  </si>
  <si>
    <t>八條</t>
    <rPh sb="0" eb="1">
      <t>ハチ</t>
    </rPh>
    <rPh sb="1" eb="2">
      <t>ジョウ</t>
    </rPh>
    <phoneticPr fontId="2"/>
  </si>
  <si>
    <t>38</t>
    <phoneticPr fontId="3"/>
  </si>
  <si>
    <t>吉川市</t>
    <rPh sb="0" eb="3">
      <t>ヨシカワシ</t>
    </rPh>
    <phoneticPr fontId="2"/>
  </si>
  <si>
    <t>38-1</t>
    <phoneticPr fontId="3"/>
  </si>
  <si>
    <t>吉川市立</t>
    <rPh sb="0" eb="3">
      <t>ヨシカワシ</t>
    </rPh>
    <rPh sb="3" eb="4">
      <t>リツ</t>
    </rPh>
    <phoneticPr fontId="2"/>
  </si>
  <si>
    <t>38-2</t>
    <phoneticPr fontId="3"/>
  </si>
  <si>
    <t>視聴覚</t>
    <rPh sb="0" eb="3">
      <t>シチョウカク</t>
    </rPh>
    <phoneticPr fontId="2"/>
  </si>
  <si>
    <t>38-3</t>
    <phoneticPr fontId="3"/>
  </si>
  <si>
    <t>中央公</t>
    <rPh sb="0" eb="2">
      <t>チュウオウ</t>
    </rPh>
    <rPh sb="2" eb="3">
      <t>コウ</t>
    </rPh>
    <phoneticPr fontId="2"/>
  </si>
  <si>
    <t>38-4</t>
    <phoneticPr fontId="3"/>
  </si>
  <si>
    <t>旭地区</t>
    <rPh sb="0" eb="1">
      <t>アサヒ</t>
    </rPh>
    <rPh sb="1" eb="3">
      <t>チク</t>
    </rPh>
    <phoneticPr fontId="2"/>
  </si>
  <si>
    <t>39-1</t>
  </si>
  <si>
    <t>39-2</t>
  </si>
  <si>
    <t>40</t>
    <phoneticPr fontId="3"/>
  </si>
  <si>
    <t>蕨市</t>
    <rPh sb="0" eb="2">
      <t>ワラビシ</t>
    </rPh>
    <phoneticPr fontId="2"/>
  </si>
  <si>
    <t>40-1</t>
    <phoneticPr fontId="3"/>
  </si>
  <si>
    <t>蕨市立</t>
    <rPh sb="0" eb="1">
      <t>ワラビ</t>
    </rPh>
    <rPh sb="1" eb="3">
      <t>シリツ</t>
    </rPh>
    <phoneticPr fontId="2"/>
  </si>
  <si>
    <t>40-2</t>
    <phoneticPr fontId="3"/>
  </si>
  <si>
    <t>塚越</t>
  </si>
  <si>
    <t>40-3</t>
    <phoneticPr fontId="3"/>
  </si>
  <si>
    <t>北町</t>
  </si>
  <si>
    <t>40-4</t>
    <phoneticPr fontId="3"/>
  </si>
  <si>
    <t>錦町</t>
  </si>
  <si>
    <t>市　計</t>
    <rPh sb="0" eb="1">
      <t>シ</t>
    </rPh>
    <rPh sb="2" eb="3">
      <t>ケイ</t>
    </rPh>
    <phoneticPr fontId="3"/>
  </si>
  <si>
    <t>41</t>
    <phoneticPr fontId="3"/>
  </si>
  <si>
    <t>伊奈町</t>
    <rPh sb="0" eb="2">
      <t>イナ</t>
    </rPh>
    <rPh sb="2" eb="3">
      <t>チョウ</t>
    </rPh>
    <phoneticPr fontId="2"/>
  </si>
  <si>
    <t>41-1</t>
    <phoneticPr fontId="3"/>
  </si>
  <si>
    <t>伊奈町立</t>
    <rPh sb="0" eb="2">
      <t>イナ</t>
    </rPh>
    <rPh sb="2" eb="3">
      <t>チョウ</t>
    </rPh>
    <rPh sb="3" eb="4">
      <t>リツ</t>
    </rPh>
    <phoneticPr fontId="2"/>
  </si>
  <si>
    <t>41-2</t>
    <phoneticPr fontId="3"/>
  </si>
  <si>
    <t>ふれあい活動セ</t>
    <rPh sb="4" eb="6">
      <t>カツドウ</t>
    </rPh>
    <phoneticPr fontId="3"/>
  </si>
  <si>
    <t>小鹿野町</t>
    <rPh sb="0" eb="4">
      <t>オガノマチ</t>
    </rPh>
    <phoneticPr fontId="2"/>
  </si>
  <si>
    <t>小鹿野町立</t>
    <rPh sb="0" eb="3">
      <t>オガノ</t>
    </rPh>
    <rPh sb="3" eb="4">
      <t>マチ</t>
    </rPh>
    <rPh sb="4" eb="5">
      <t>リツ</t>
    </rPh>
    <phoneticPr fontId="2"/>
  </si>
  <si>
    <t>43</t>
    <phoneticPr fontId="3"/>
  </si>
  <si>
    <t>小川町</t>
    <rPh sb="0" eb="2">
      <t>オガワ</t>
    </rPh>
    <rPh sb="2" eb="3">
      <t>マチ</t>
    </rPh>
    <phoneticPr fontId="2"/>
  </si>
  <si>
    <t>44</t>
    <phoneticPr fontId="3"/>
  </si>
  <si>
    <t>越生町</t>
    <rPh sb="0" eb="2">
      <t>オゴセ</t>
    </rPh>
    <rPh sb="2" eb="3">
      <t>マチ</t>
    </rPh>
    <phoneticPr fontId="2"/>
  </si>
  <si>
    <t>45</t>
    <phoneticPr fontId="3"/>
  </si>
  <si>
    <t>神川町</t>
    <rPh sb="0" eb="3">
      <t>カミカワマチ</t>
    </rPh>
    <phoneticPr fontId="2"/>
  </si>
  <si>
    <t>45-1</t>
    <phoneticPr fontId="3"/>
  </si>
  <si>
    <t>45-2</t>
    <phoneticPr fontId="3"/>
  </si>
  <si>
    <t>ふれあいセ</t>
    <phoneticPr fontId="2"/>
  </si>
  <si>
    <t>45-3</t>
    <phoneticPr fontId="3"/>
  </si>
  <si>
    <t>神泉多目的</t>
    <rPh sb="0" eb="2">
      <t>カミイズミ</t>
    </rPh>
    <rPh sb="2" eb="5">
      <t>タモクテキ</t>
    </rPh>
    <phoneticPr fontId="2"/>
  </si>
  <si>
    <t>46</t>
    <phoneticPr fontId="3"/>
  </si>
  <si>
    <t>上里町</t>
    <rPh sb="0" eb="2">
      <t>カミサト</t>
    </rPh>
    <rPh sb="2" eb="3">
      <t>マチ</t>
    </rPh>
    <phoneticPr fontId="2"/>
  </si>
  <si>
    <t>47</t>
    <phoneticPr fontId="3"/>
  </si>
  <si>
    <t>川島町</t>
    <rPh sb="0" eb="2">
      <t>カワジマ</t>
    </rPh>
    <rPh sb="2" eb="3">
      <t>マチ</t>
    </rPh>
    <phoneticPr fontId="2"/>
  </si>
  <si>
    <t>杉戸町</t>
    <rPh sb="0" eb="3">
      <t>スギトマチ</t>
    </rPh>
    <phoneticPr fontId="2"/>
  </si>
  <si>
    <t>杉戸町立</t>
    <rPh sb="0" eb="2">
      <t>スギト</t>
    </rPh>
    <rPh sb="2" eb="4">
      <t>チョウリツ</t>
    </rPh>
    <phoneticPr fontId="2"/>
  </si>
  <si>
    <t>南公</t>
    <rPh sb="0" eb="1">
      <t>ミナミ</t>
    </rPh>
    <rPh sb="1" eb="2">
      <t>コウ</t>
    </rPh>
    <phoneticPr fontId="2"/>
  </si>
  <si>
    <t>泉公</t>
    <rPh sb="0" eb="1">
      <t>イズミ</t>
    </rPh>
    <rPh sb="1" eb="2">
      <t>コウ</t>
    </rPh>
    <phoneticPr fontId="2"/>
  </si>
  <si>
    <t>49</t>
  </si>
  <si>
    <t>ときがわ町</t>
    <rPh sb="4" eb="5">
      <t>マチ</t>
    </rPh>
    <phoneticPr fontId="2"/>
  </si>
  <si>
    <t>49-1</t>
  </si>
  <si>
    <t>ときがわ町立</t>
    <rPh sb="4" eb="6">
      <t>チョウリツ</t>
    </rPh>
    <phoneticPr fontId="2"/>
  </si>
  <si>
    <t>49-2</t>
  </si>
  <si>
    <t>都幾川公</t>
    <rPh sb="0" eb="3">
      <t>トキガワ</t>
    </rPh>
    <rPh sb="3" eb="4">
      <t>オオヤケ</t>
    </rPh>
    <phoneticPr fontId="2"/>
  </si>
  <si>
    <t>滑川町</t>
    <rPh sb="0" eb="2">
      <t>ナメガワ</t>
    </rPh>
    <rPh sb="2" eb="3">
      <t>マチ</t>
    </rPh>
    <phoneticPr fontId="5"/>
  </si>
  <si>
    <t>鳩山町</t>
    <rPh sb="0" eb="2">
      <t>ハトヤマ</t>
    </rPh>
    <rPh sb="2" eb="3">
      <t>マチ</t>
    </rPh>
    <phoneticPr fontId="2"/>
  </si>
  <si>
    <t>松伏町</t>
    <rPh sb="0" eb="3">
      <t>マツブシマチ</t>
    </rPh>
    <phoneticPr fontId="2"/>
  </si>
  <si>
    <t>多世代交流学習館</t>
    <rPh sb="0" eb="1">
      <t>タ</t>
    </rPh>
    <rPh sb="1" eb="3">
      <t>セダイ</t>
    </rPh>
    <rPh sb="3" eb="5">
      <t>コウリュウ</t>
    </rPh>
    <rPh sb="5" eb="7">
      <t>ガクシュウ</t>
    </rPh>
    <rPh sb="7" eb="8">
      <t>カン</t>
    </rPh>
    <phoneticPr fontId="2"/>
  </si>
  <si>
    <t>美里町</t>
    <rPh sb="0" eb="2">
      <t>ミサト</t>
    </rPh>
    <rPh sb="2" eb="3">
      <t>マチ</t>
    </rPh>
    <phoneticPr fontId="2"/>
  </si>
  <si>
    <t>56</t>
    <phoneticPr fontId="3"/>
  </si>
  <si>
    <t>皆野町</t>
    <rPh sb="0" eb="3">
      <t>ミナノマチ</t>
    </rPh>
    <phoneticPr fontId="2"/>
  </si>
  <si>
    <t>57</t>
    <phoneticPr fontId="3"/>
  </si>
  <si>
    <t>宮代町</t>
    <rPh sb="0" eb="3">
      <t>ミヤシロマチ</t>
    </rPh>
    <phoneticPr fontId="2"/>
  </si>
  <si>
    <t>三芳町</t>
    <rPh sb="0" eb="3">
      <t>ミヨシマチ</t>
    </rPh>
    <phoneticPr fontId="2"/>
  </si>
  <si>
    <t>竹間沢分</t>
    <rPh sb="0" eb="1">
      <t>タケ</t>
    </rPh>
    <rPh sb="1" eb="2">
      <t>マ</t>
    </rPh>
    <rPh sb="2" eb="3">
      <t>ザワ</t>
    </rPh>
    <rPh sb="3" eb="4">
      <t>ブン</t>
    </rPh>
    <phoneticPr fontId="2"/>
  </si>
  <si>
    <t>59</t>
    <phoneticPr fontId="3"/>
  </si>
  <si>
    <t>毛呂山町</t>
    <rPh sb="0" eb="3">
      <t>モロヤマ</t>
    </rPh>
    <rPh sb="3" eb="4">
      <t>チョウ</t>
    </rPh>
    <phoneticPr fontId="2"/>
  </si>
  <si>
    <t>横瀬町</t>
    <rPh sb="0" eb="3">
      <t>ヨコゼマチ</t>
    </rPh>
    <phoneticPr fontId="2"/>
  </si>
  <si>
    <t>61</t>
    <phoneticPr fontId="3"/>
  </si>
  <si>
    <t>吉見町</t>
    <rPh sb="0" eb="2">
      <t>ヨシミ</t>
    </rPh>
    <rPh sb="2" eb="3">
      <t>マチ</t>
    </rPh>
    <phoneticPr fontId="2"/>
  </si>
  <si>
    <t>62</t>
    <phoneticPr fontId="3"/>
  </si>
  <si>
    <t>寄居町</t>
    <rPh sb="0" eb="2">
      <t>ヨリイ</t>
    </rPh>
    <rPh sb="2" eb="3">
      <t>マチ</t>
    </rPh>
    <phoneticPr fontId="2"/>
  </si>
  <si>
    <t>嵐山町</t>
    <rPh sb="0" eb="2">
      <t>ランザン</t>
    </rPh>
    <rPh sb="2" eb="3">
      <t>マチ</t>
    </rPh>
    <phoneticPr fontId="2"/>
  </si>
  <si>
    <t>町村　計</t>
    <rPh sb="0" eb="2">
      <t>チョウソン</t>
    </rPh>
    <rPh sb="3" eb="4">
      <t>ケイ</t>
    </rPh>
    <phoneticPr fontId="3"/>
  </si>
  <si>
    <t>29-2</t>
  </si>
  <si>
    <t>29-1</t>
  </si>
  <si>
    <t>桶川</t>
    <rPh sb="0" eb="2">
      <t>オケガワ</t>
    </rPh>
    <phoneticPr fontId="2"/>
  </si>
  <si>
    <t>川田谷</t>
    <rPh sb="0" eb="3">
      <t>カワタヤ</t>
    </rPh>
    <phoneticPr fontId="2"/>
  </si>
  <si>
    <t>坂田</t>
    <rPh sb="0" eb="2">
      <t>サカタ</t>
    </rPh>
    <phoneticPr fontId="1"/>
  </si>
  <si>
    <t>13-5</t>
  </si>
  <si>
    <t>志木市</t>
    <rPh sb="0" eb="3">
      <t>シキシ</t>
    </rPh>
    <phoneticPr fontId="8"/>
  </si>
  <si>
    <t>柳瀬川</t>
    <rPh sb="0" eb="2">
      <t>ヤナセ</t>
    </rPh>
    <rPh sb="2" eb="3">
      <t>ガワ</t>
    </rPh>
    <phoneticPr fontId="8"/>
  </si>
  <si>
    <t>いろは遊学</t>
    <rPh sb="3" eb="5">
      <t>ユウガク</t>
    </rPh>
    <phoneticPr fontId="8"/>
  </si>
  <si>
    <t>宗岡公</t>
    <rPh sb="0" eb="2">
      <t>ムネオカ</t>
    </rPh>
    <rPh sb="2" eb="3">
      <t>コウ</t>
    </rPh>
    <phoneticPr fontId="8"/>
  </si>
  <si>
    <t>宗岡第二公</t>
    <rPh sb="0" eb="2">
      <t>ムネオカ</t>
    </rPh>
    <rPh sb="2" eb="4">
      <t>ダイニ</t>
    </rPh>
    <rPh sb="4" eb="5">
      <t>コウ</t>
    </rPh>
    <phoneticPr fontId="8"/>
  </si>
  <si>
    <t>22</t>
  </si>
  <si>
    <t>29</t>
  </si>
  <si>
    <t>飯能市</t>
    <rPh sb="0" eb="3">
      <t>ハンノウシ</t>
    </rPh>
    <phoneticPr fontId="8"/>
  </si>
  <si>
    <t>35</t>
  </si>
  <si>
    <t>35-1</t>
  </si>
  <si>
    <t>35-2</t>
  </si>
  <si>
    <t>三郷中央におどりプラザ</t>
    <rPh sb="0" eb="4">
      <t>ミサトチュウオウ</t>
    </rPh>
    <phoneticPr fontId="1"/>
  </si>
  <si>
    <t>39</t>
  </si>
  <si>
    <t>分室</t>
    <rPh sb="0" eb="2">
      <t>ブンシツ</t>
    </rPh>
    <phoneticPr fontId="2"/>
  </si>
  <si>
    <t>50</t>
  </si>
  <si>
    <t>53</t>
  </si>
  <si>
    <t>東秩父村</t>
  </si>
  <si>
    <t>鳩ヶ谷</t>
    <rPh sb="0" eb="3">
      <t>ハトガヤ</t>
    </rPh>
    <phoneticPr fontId="3"/>
  </si>
  <si>
    <t>30</t>
  </si>
  <si>
    <t>30-1</t>
  </si>
  <si>
    <t>30-2</t>
  </si>
  <si>
    <t>30-3</t>
  </si>
  <si>
    <t>美園</t>
    <rPh sb="0" eb="2">
      <t>ミソノ</t>
    </rPh>
    <phoneticPr fontId="1"/>
  </si>
  <si>
    <t>武蔵浦和</t>
    <rPh sb="0" eb="2">
      <t>ムサシ</t>
    </rPh>
    <rPh sb="2" eb="4">
      <t>ウラワ</t>
    </rPh>
    <phoneticPr fontId="1"/>
  </si>
  <si>
    <t>63</t>
  </si>
  <si>
    <t>20</t>
  </si>
  <si>
    <t>おおとね</t>
  </si>
  <si>
    <t>北川辺</t>
  </si>
  <si>
    <t>騎西</t>
  </si>
  <si>
    <t>加須</t>
  </si>
  <si>
    <t>17-2</t>
  </si>
  <si>
    <t>17-1</t>
  </si>
  <si>
    <t>集計用</t>
    <rPh sb="0" eb="3">
      <t>シュウケイヨウ</t>
    </rPh>
    <phoneticPr fontId="1"/>
  </si>
  <si>
    <t>久喜東コミュ</t>
    <rPh sb="0" eb="3">
      <t>クキヒガシ</t>
    </rPh>
    <phoneticPr fontId="2"/>
  </si>
  <si>
    <t>清久コミュ</t>
    <rPh sb="0" eb="2">
      <t>キヨク</t>
    </rPh>
    <phoneticPr fontId="2"/>
  </si>
  <si>
    <t>森下コミュ</t>
    <rPh sb="0" eb="2">
      <t>モリシタ</t>
    </rPh>
    <phoneticPr fontId="2"/>
  </si>
  <si>
    <t>15-4</t>
  </si>
  <si>
    <t>中央</t>
    <rPh sb="0" eb="2">
      <t>チュウオウ</t>
    </rPh>
    <phoneticPr fontId="1"/>
  </si>
  <si>
    <t>幸手市立</t>
    <rPh sb="0" eb="3">
      <t>サッテシ</t>
    </rPh>
    <rPh sb="3" eb="4">
      <t>リツ</t>
    </rPh>
    <phoneticPr fontId="1"/>
  </si>
  <si>
    <t>香日向</t>
    <rPh sb="0" eb="1">
      <t>コウ</t>
    </rPh>
    <rPh sb="1" eb="3">
      <t>ヒナタ</t>
    </rPh>
    <phoneticPr fontId="1"/>
  </si>
  <si>
    <t>狭山ケ丘分</t>
    <rPh sb="0" eb="2">
      <t>サヤマ</t>
    </rPh>
    <rPh sb="3" eb="4">
      <t>オカ</t>
    </rPh>
    <rPh sb="4" eb="5">
      <t>フン</t>
    </rPh>
    <phoneticPr fontId="1"/>
  </si>
  <si>
    <t>27</t>
  </si>
  <si>
    <t>こども</t>
  </si>
  <si>
    <t>本庄市</t>
    <rPh sb="0" eb="3">
      <t>ホンジョウシ</t>
    </rPh>
    <phoneticPr fontId="2"/>
  </si>
  <si>
    <t>36-8</t>
  </si>
  <si>
    <t>42</t>
  </si>
  <si>
    <t>42-1</t>
  </si>
  <si>
    <t>42-2</t>
  </si>
  <si>
    <t>48</t>
  </si>
  <si>
    <t>48-1</t>
  </si>
  <si>
    <t>48-2</t>
  </si>
  <si>
    <t>48-3</t>
  </si>
  <si>
    <t>48-4</t>
  </si>
  <si>
    <t>48-5</t>
  </si>
  <si>
    <t>48-6</t>
  </si>
  <si>
    <t>51</t>
  </si>
  <si>
    <t>52</t>
  </si>
  <si>
    <t>54</t>
  </si>
  <si>
    <t>54-1</t>
  </si>
  <si>
    <t>54-2</t>
  </si>
  <si>
    <t>55</t>
  </si>
  <si>
    <t>58</t>
  </si>
  <si>
    <t>58-1</t>
  </si>
  <si>
    <t>58-2</t>
  </si>
  <si>
    <t>60</t>
  </si>
  <si>
    <t>図書館名</t>
    <phoneticPr fontId="3"/>
  </si>
  <si>
    <t>***</t>
    <phoneticPr fontId="1"/>
  </si>
  <si>
    <t>本館一括</t>
    <rPh sb="0" eb="2">
      <t>ホンカン</t>
    </rPh>
    <rPh sb="2" eb="4">
      <t>イッカツ</t>
    </rPh>
    <phoneticPr fontId="1"/>
  </si>
  <si>
    <t>3</t>
  </si>
  <si>
    <t>朝霞市</t>
    <rPh sb="0" eb="3">
      <t>アサカシ</t>
    </rPh>
    <phoneticPr fontId="0"/>
  </si>
  <si>
    <t>朝霞</t>
    <rPh sb="0" eb="2">
      <t>アサカ</t>
    </rPh>
    <phoneticPr fontId="0"/>
  </si>
  <si>
    <t>北分館</t>
    <rPh sb="0" eb="1">
      <t>キタ</t>
    </rPh>
    <rPh sb="1" eb="3">
      <t>ブンカン</t>
    </rPh>
    <phoneticPr fontId="0"/>
  </si>
  <si>
    <t>東朝霞公</t>
    <rPh sb="0" eb="1">
      <t>ヒガシ</t>
    </rPh>
    <rPh sb="1" eb="3">
      <t>アサカ</t>
    </rPh>
    <rPh sb="3" eb="4">
      <t>コウ</t>
    </rPh>
    <phoneticPr fontId="0"/>
  </si>
  <si>
    <t>西朝霞公</t>
    <rPh sb="0" eb="1">
      <t>ニシ</t>
    </rPh>
    <rPh sb="1" eb="3">
      <t>アサカ</t>
    </rPh>
    <rPh sb="3" eb="4">
      <t>コウ</t>
    </rPh>
    <phoneticPr fontId="0"/>
  </si>
  <si>
    <t>南朝霞公</t>
    <rPh sb="0" eb="1">
      <t>ミナミ</t>
    </rPh>
    <rPh sb="1" eb="3">
      <t>アサカ</t>
    </rPh>
    <rPh sb="3" eb="4">
      <t>コウ</t>
    </rPh>
    <phoneticPr fontId="0"/>
  </si>
  <si>
    <t>北朝霞公</t>
    <rPh sb="0" eb="1">
      <t>キタ</t>
    </rPh>
    <rPh sb="3" eb="4">
      <t>コウ</t>
    </rPh>
    <phoneticPr fontId="0"/>
  </si>
  <si>
    <t>内間木公</t>
    <rPh sb="0" eb="2">
      <t>ウチマ</t>
    </rPh>
    <rPh sb="2" eb="3">
      <t>キ</t>
    </rPh>
    <rPh sb="3" eb="4">
      <t>コウ</t>
    </rPh>
    <phoneticPr fontId="0"/>
  </si>
  <si>
    <t>4</t>
  </si>
  <si>
    <t>5</t>
    <phoneticPr fontId="1"/>
  </si>
  <si>
    <t>5-4</t>
  </si>
  <si>
    <t>6</t>
    <phoneticPr fontId="1"/>
  </si>
  <si>
    <t>7</t>
  </si>
  <si>
    <t>8</t>
    <phoneticPr fontId="1"/>
  </si>
  <si>
    <t>9</t>
  </si>
  <si>
    <t>川越市</t>
    <rPh sb="0" eb="3">
      <t>カワゴエシ</t>
    </rPh>
    <phoneticPr fontId="0"/>
  </si>
  <si>
    <t>中央</t>
    <rPh sb="0" eb="2">
      <t>チュウオウ</t>
    </rPh>
    <phoneticPr fontId="0"/>
  </si>
  <si>
    <t>西</t>
    <rPh sb="0" eb="1">
      <t>ニシ</t>
    </rPh>
    <phoneticPr fontId="0"/>
  </si>
  <si>
    <t>川越駅東口</t>
    <rPh sb="0" eb="2">
      <t>カワゴエ</t>
    </rPh>
    <rPh sb="2" eb="3">
      <t>エキ</t>
    </rPh>
    <rPh sb="3" eb="4">
      <t>ヒガシ</t>
    </rPh>
    <rPh sb="4" eb="5">
      <t>クチ</t>
    </rPh>
    <phoneticPr fontId="0"/>
  </si>
  <si>
    <t>高階</t>
    <rPh sb="0" eb="2">
      <t>タカシナ</t>
    </rPh>
    <phoneticPr fontId="0"/>
  </si>
  <si>
    <t>12</t>
    <phoneticPr fontId="1"/>
  </si>
  <si>
    <t>熊谷市</t>
    <rPh sb="0" eb="3">
      <t>クマガヤシ</t>
    </rPh>
    <phoneticPr fontId="0"/>
  </si>
  <si>
    <t>熊谷</t>
    <rPh sb="0" eb="2">
      <t>クマガヤ</t>
    </rPh>
    <phoneticPr fontId="0"/>
  </si>
  <si>
    <t>妻沼</t>
    <rPh sb="0" eb="2">
      <t>メヌマ</t>
    </rPh>
    <phoneticPr fontId="0"/>
  </si>
  <si>
    <t>大里</t>
    <rPh sb="0" eb="2">
      <t>オオサト</t>
    </rPh>
    <phoneticPr fontId="0"/>
  </si>
  <si>
    <t>江南</t>
    <rPh sb="0" eb="2">
      <t>コウナン</t>
    </rPh>
    <phoneticPr fontId="0"/>
  </si>
  <si>
    <t>熊谷駅前分室</t>
    <rPh sb="0" eb="2">
      <t>クマガヤ</t>
    </rPh>
    <rPh sb="2" eb="4">
      <t>エキマエ</t>
    </rPh>
    <rPh sb="4" eb="5">
      <t>ブン</t>
    </rPh>
    <rPh sb="5" eb="6">
      <t>シツ</t>
    </rPh>
    <phoneticPr fontId="1"/>
  </si>
  <si>
    <t>14</t>
    <phoneticPr fontId="1"/>
  </si>
  <si>
    <t>15</t>
  </si>
  <si>
    <t>16</t>
  </si>
  <si>
    <t>中央で一括</t>
    <rPh sb="0" eb="2">
      <t>チュウオウ</t>
    </rPh>
    <rPh sb="3" eb="5">
      <t>イッカツ</t>
    </rPh>
    <phoneticPr fontId="1"/>
  </si>
  <si>
    <t>17</t>
  </si>
  <si>
    <t>18</t>
  </si>
  <si>
    <t>19</t>
  </si>
  <si>
    <t>秩父市</t>
    <rPh sb="0" eb="3">
      <t>チチブシ</t>
    </rPh>
    <phoneticPr fontId="21"/>
  </si>
  <si>
    <t>秩父</t>
    <rPh sb="0" eb="2">
      <t>チチブ</t>
    </rPh>
    <phoneticPr fontId="21"/>
  </si>
  <si>
    <t>吉田</t>
    <rPh sb="0" eb="2">
      <t>ヨシダ</t>
    </rPh>
    <phoneticPr fontId="21"/>
  </si>
  <si>
    <t>大滝</t>
    <rPh sb="0" eb="2">
      <t>オオタキ</t>
    </rPh>
    <phoneticPr fontId="21"/>
  </si>
  <si>
    <t>荒川</t>
    <rPh sb="0" eb="1">
      <t>アラ</t>
    </rPh>
    <rPh sb="1" eb="2">
      <t>カワ</t>
    </rPh>
    <phoneticPr fontId="21"/>
  </si>
  <si>
    <t>24</t>
  </si>
  <si>
    <t>25</t>
    <phoneticPr fontId="1"/>
  </si>
  <si>
    <t>駅前配本所</t>
    <rPh sb="0" eb="2">
      <t>エキマエ</t>
    </rPh>
    <rPh sb="2" eb="4">
      <t>ハイホン</t>
    </rPh>
    <rPh sb="4" eb="5">
      <t>ジョ</t>
    </rPh>
    <phoneticPr fontId="2"/>
  </si>
  <si>
    <t>26-1</t>
    <phoneticPr fontId="3"/>
  </si>
  <si>
    <t>26-2</t>
    <phoneticPr fontId="3"/>
  </si>
  <si>
    <t>飯能市立</t>
    <rPh sb="0" eb="3">
      <t>ハンノウシ</t>
    </rPh>
    <rPh sb="3" eb="4">
      <t>リツ</t>
    </rPh>
    <phoneticPr fontId="21"/>
  </si>
  <si>
    <t>こども図書館</t>
    <rPh sb="3" eb="6">
      <t>トショカン</t>
    </rPh>
    <phoneticPr fontId="21"/>
  </si>
  <si>
    <t>32-1</t>
    <phoneticPr fontId="3"/>
  </si>
  <si>
    <t>上柴</t>
    <rPh sb="0" eb="1">
      <t>ウエ</t>
    </rPh>
    <rPh sb="1" eb="2">
      <t>シバ</t>
    </rPh>
    <phoneticPr fontId="1"/>
  </si>
  <si>
    <t>33</t>
    <phoneticPr fontId="1"/>
  </si>
  <si>
    <t>本庄</t>
    <rPh sb="0" eb="2">
      <t>ホンジョウ</t>
    </rPh>
    <phoneticPr fontId="0"/>
  </si>
  <si>
    <t>児玉</t>
    <rPh sb="0" eb="2">
      <t>コダマ</t>
    </rPh>
    <phoneticPr fontId="0"/>
  </si>
  <si>
    <t>36</t>
  </si>
  <si>
    <t>和光市</t>
    <rPh sb="0" eb="2">
      <t>ワコウ</t>
    </rPh>
    <rPh sb="2" eb="3">
      <t>シ</t>
    </rPh>
    <phoneticPr fontId="21"/>
  </si>
  <si>
    <t>和光市立</t>
    <rPh sb="0" eb="2">
      <t>ワコウ</t>
    </rPh>
    <rPh sb="2" eb="3">
      <t>シ</t>
    </rPh>
    <rPh sb="3" eb="4">
      <t>タ</t>
    </rPh>
    <phoneticPr fontId="21"/>
  </si>
  <si>
    <t>下新倉</t>
    <rPh sb="0" eb="3">
      <t>シモニイクラ</t>
    </rPh>
    <phoneticPr fontId="21"/>
  </si>
  <si>
    <t>長瀞町</t>
    <rPh sb="0" eb="3">
      <t>ナガトロマチ</t>
    </rPh>
    <phoneticPr fontId="21"/>
  </si>
  <si>
    <t>-</t>
    <phoneticPr fontId="1"/>
  </si>
  <si>
    <t>－</t>
  </si>
  <si>
    <t>-</t>
  </si>
  <si>
    <t>本館一括</t>
    <rPh sb="0" eb="2">
      <t>ほんかん</t>
    </rPh>
    <rPh sb="2" eb="4">
      <t>いっかつ</t>
    </rPh>
    <phoneticPr fontId="1" type="Hiragana"/>
  </si>
  <si>
    <t>－</t>
    <phoneticPr fontId="1"/>
  </si>
  <si>
    <t>Ⅲ　サービス（１）</t>
    <phoneticPr fontId="1"/>
  </si>
  <si>
    <t>開館・臨時休館日数（日）</t>
    <rPh sb="0" eb="2">
      <t>カイカン</t>
    </rPh>
    <rPh sb="3" eb="5">
      <t>リンジ</t>
    </rPh>
    <rPh sb="5" eb="7">
      <t>キュウカン</t>
    </rPh>
    <rPh sb="7" eb="9">
      <t>ニッスウ</t>
    </rPh>
    <rPh sb="10" eb="11">
      <t>ニチ</t>
    </rPh>
    <phoneticPr fontId="3"/>
  </si>
  <si>
    <t>来館者数
（人）</t>
    <rPh sb="0" eb="3">
      <t>ライカンシャ</t>
    </rPh>
    <rPh sb="3" eb="4">
      <t>スウ</t>
    </rPh>
    <rPh sb="6" eb="7">
      <t>ニン</t>
    </rPh>
    <phoneticPr fontId="3"/>
  </si>
  <si>
    <t>登録者数（人）</t>
    <rPh sb="0" eb="3">
      <t>トウロクシャ</t>
    </rPh>
    <rPh sb="3" eb="4">
      <t>スウ</t>
    </rPh>
    <rPh sb="5" eb="6">
      <t>ニン</t>
    </rPh>
    <phoneticPr fontId="3"/>
  </si>
  <si>
    <t>貸出冊数（冊）</t>
    <rPh sb="0" eb="2">
      <t>カシダシ</t>
    </rPh>
    <rPh sb="2" eb="4">
      <t>サッスウ</t>
    </rPh>
    <rPh sb="5" eb="6">
      <t>サツ</t>
    </rPh>
    <phoneticPr fontId="3"/>
  </si>
  <si>
    <t>開館</t>
    <rPh sb="0" eb="2">
      <t>カイカン</t>
    </rPh>
    <phoneticPr fontId="3"/>
  </si>
  <si>
    <t>特設窓口
設置等</t>
    <rPh sb="0" eb="2">
      <t>トクセツ</t>
    </rPh>
    <rPh sb="2" eb="4">
      <t>マドグチ</t>
    </rPh>
    <rPh sb="5" eb="7">
      <t>セッチ</t>
    </rPh>
    <rPh sb="7" eb="8">
      <t>トウ</t>
    </rPh>
    <phoneticPr fontId="1"/>
  </si>
  <si>
    <t>一般書</t>
    <rPh sb="0" eb="3">
      <t>イッパンショ</t>
    </rPh>
    <phoneticPr fontId="3"/>
  </si>
  <si>
    <t>児童書</t>
    <rPh sb="0" eb="3">
      <t>ジドウショ</t>
    </rPh>
    <phoneticPr fontId="3"/>
  </si>
  <si>
    <t>小計</t>
    <rPh sb="0" eb="2">
      <t>ショウケイ</t>
    </rPh>
    <phoneticPr fontId="3"/>
  </si>
  <si>
    <t>自動車
図書館</t>
    <rPh sb="0" eb="3">
      <t>ジドウシャ</t>
    </rPh>
    <rPh sb="4" eb="7">
      <t>トショカン</t>
    </rPh>
    <phoneticPr fontId="3"/>
  </si>
  <si>
    <t>団体貸出</t>
    <rPh sb="0" eb="2">
      <t>ダンタイ</t>
    </rPh>
    <rPh sb="2" eb="4">
      <t>カシダシ</t>
    </rPh>
    <phoneticPr fontId="3"/>
  </si>
  <si>
    <t>コロナによる
臨時休館</t>
    <rPh sb="7" eb="9">
      <t>リンジ</t>
    </rPh>
    <rPh sb="9" eb="11">
      <t>キュウカン</t>
    </rPh>
    <phoneticPr fontId="1"/>
  </si>
  <si>
    <t>うち児童</t>
    <rPh sb="2" eb="4">
      <t>ジドウ</t>
    </rPh>
    <phoneticPr fontId="3"/>
  </si>
  <si>
    <t>1</t>
    <phoneticPr fontId="3"/>
  </si>
  <si>
    <t>県立熊谷</t>
    <rPh sb="0" eb="2">
      <t>ケンリツ</t>
    </rPh>
    <rPh sb="2" eb="4">
      <t>クマガヤ</t>
    </rPh>
    <phoneticPr fontId="3"/>
  </si>
  <si>
    <t>／</t>
  </si>
  <si>
    <t>1-2</t>
    <phoneticPr fontId="3"/>
  </si>
  <si>
    <t>熊谷図書館浦和分室</t>
    <rPh sb="0" eb="2">
      <t>クマガヤ</t>
    </rPh>
    <rPh sb="2" eb="5">
      <t>トショカン</t>
    </rPh>
    <rPh sb="5" eb="7">
      <t>ウラワ</t>
    </rPh>
    <rPh sb="7" eb="9">
      <t>ブンシツ</t>
    </rPh>
    <phoneticPr fontId="3"/>
  </si>
  <si>
    <t>3</t>
    <phoneticPr fontId="1"/>
  </si>
  <si>
    <t>／</t>
    <phoneticPr fontId="1"/>
  </si>
  <si>
    <t>8-8</t>
    <phoneticPr fontId="3"/>
  </si>
  <si>
    <t>10</t>
    <phoneticPr fontId="1"/>
  </si>
  <si>
    <t>—</t>
  </si>
  <si>
    <t>25-1</t>
    <phoneticPr fontId="3"/>
  </si>
  <si>
    <t>中央図書館</t>
    <rPh sb="0" eb="2">
      <t>チュウオウ</t>
    </rPh>
    <rPh sb="2" eb="5">
      <t>トショカン</t>
    </rPh>
    <phoneticPr fontId="2"/>
  </si>
  <si>
    <t>25-2</t>
    <phoneticPr fontId="3"/>
  </si>
  <si>
    <t>25-3</t>
    <phoneticPr fontId="3"/>
  </si>
  <si>
    <t>25-4</t>
    <phoneticPr fontId="3"/>
  </si>
  <si>
    <t>25-5</t>
    <phoneticPr fontId="3"/>
  </si>
  <si>
    <t>本館一括</t>
  </si>
  <si>
    <t>上福岡一括</t>
    <rPh sb="0" eb="3">
      <t>カミフクオカ</t>
    </rPh>
    <rPh sb="3" eb="5">
      <t>イッカツ</t>
    </rPh>
    <phoneticPr fontId="1"/>
  </si>
  <si>
    <t>37-1</t>
  </si>
  <si>
    <t>37-2</t>
  </si>
  <si>
    <t>八幡一括</t>
    <phoneticPr fontId="1"/>
  </si>
  <si>
    <t>本館一括</t>
    <rPh sb="0" eb="2">
      <t>ホンカン</t>
    </rPh>
    <rPh sb="2" eb="4">
      <t>イッカツ</t>
    </rPh>
    <phoneticPr fontId="23"/>
  </si>
  <si>
    <t>－</t>
    <phoneticPr fontId="3"/>
  </si>
  <si>
    <t>49</t>
    <phoneticPr fontId="1"/>
  </si>
  <si>
    <t>53</t>
    <phoneticPr fontId="1"/>
  </si>
  <si>
    <t>※「開館・臨時休館日数（日）」</t>
    <rPh sb="2" eb="4">
      <t>カイカン</t>
    </rPh>
    <rPh sb="5" eb="7">
      <t>リンジ</t>
    </rPh>
    <rPh sb="7" eb="9">
      <t>キュウカン</t>
    </rPh>
    <rPh sb="9" eb="11">
      <t>ニッスウ</t>
    </rPh>
    <rPh sb="12" eb="13">
      <t>ニチ</t>
    </rPh>
    <phoneticPr fontId="1"/>
  </si>
  <si>
    <t>　 「開館」：館内に利用者が入館し書架の閲覧などが可能な状態の日数（通常開館日及びサービスを制限し開館した日）。</t>
    <phoneticPr fontId="1"/>
  </si>
  <si>
    <t>　 「特設窓口設置等」：利用者は書架の閲覧などはできないが、入口などの特設窓口や通常のカウンターで予約した資料の貸出や返却ができる状態の日数。</t>
    <rPh sb="3" eb="5">
      <t>トクセツ</t>
    </rPh>
    <rPh sb="5" eb="7">
      <t>マドグチ</t>
    </rPh>
    <rPh sb="7" eb="9">
      <t>セッチ</t>
    </rPh>
    <rPh sb="9" eb="10">
      <t>トウ</t>
    </rPh>
    <rPh sb="40" eb="42">
      <t>ツウジョウ</t>
    </rPh>
    <phoneticPr fontId="1"/>
  </si>
  <si>
    <r>
      <t>※「来館者数（人）」：上記「開館」及び「特設窓口設置等」の日に来館した延べ人数。「○○</t>
    </r>
    <r>
      <rPr>
        <vertAlign val="superscript"/>
        <sz val="12"/>
        <rFont val="ＭＳ Ｐ明朝"/>
        <family val="1"/>
        <charset val="128"/>
      </rPr>
      <t>※</t>
    </r>
    <r>
      <rPr>
        <sz val="12"/>
        <rFont val="ＭＳ Ｐ明朝"/>
        <family val="1"/>
        <charset val="128"/>
      </rPr>
      <t>」と表記されている館の数値は、「開館」の日に来館した延べ人数。</t>
    </r>
    <rPh sb="2" eb="5">
      <t>ライカンシャ</t>
    </rPh>
    <rPh sb="5" eb="6">
      <t>スウ</t>
    </rPh>
    <rPh sb="7" eb="8">
      <t>ニン</t>
    </rPh>
    <rPh sb="11" eb="13">
      <t>ジョウキ</t>
    </rPh>
    <rPh sb="14" eb="16">
      <t>カイカン</t>
    </rPh>
    <rPh sb="17" eb="18">
      <t>オヨ</t>
    </rPh>
    <rPh sb="20" eb="22">
      <t>トクセツ</t>
    </rPh>
    <rPh sb="22" eb="24">
      <t>マドグチ</t>
    </rPh>
    <rPh sb="24" eb="26">
      <t>セッチ</t>
    </rPh>
    <rPh sb="26" eb="27">
      <t>トウ</t>
    </rPh>
    <rPh sb="29" eb="30">
      <t>ヒ</t>
    </rPh>
    <rPh sb="31" eb="33">
      <t>ライカン</t>
    </rPh>
    <rPh sb="35" eb="36">
      <t>ノ</t>
    </rPh>
    <rPh sb="37" eb="39">
      <t>ニンズウ</t>
    </rPh>
    <rPh sb="46" eb="48">
      <t>ヒョウキ</t>
    </rPh>
    <rPh sb="53" eb="54">
      <t>カン</t>
    </rPh>
    <rPh sb="55" eb="57">
      <t>スウチ</t>
    </rPh>
    <rPh sb="60" eb="62">
      <t>カイカン</t>
    </rPh>
    <rPh sb="64" eb="65">
      <t>ヒ</t>
    </rPh>
    <rPh sb="66" eb="68">
      <t>ライカン</t>
    </rPh>
    <rPh sb="70" eb="71">
      <t>ノ</t>
    </rPh>
    <rPh sb="72" eb="74">
      <t>ニンズウ</t>
    </rPh>
    <phoneticPr fontId="1"/>
  </si>
  <si>
    <t>コミュニティセンター</t>
    <phoneticPr fontId="2"/>
  </si>
  <si>
    <t>本館一括</t>
    <rPh sb="0" eb="2">
      <t>ホンカン</t>
    </rPh>
    <rPh sb="2" eb="4">
      <t>イッカツ</t>
    </rPh>
    <phoneticPr fontId="25"/>
  </si>
  <si>
    <t>横瀬町</t>
    <rPh sb="0" eb="3">
      <t>ヨコゼマチ</t>
    </rPh>
    <phoneticPr fontId="8"/>
  </si>
  <si>
    <t>※「来館者数（人）」及び「登録者数（人）」の市計・町村計の数値は、各自治体の小計（小計が「-」の場合は自治体各館の数値の小計）の合計。</t>
    <rPh sb="2" eb="5">
      <t>ライカンシャ</t>
    </rPh>
    <rPh sb="5" eb="6">
      <t>スウ</t>
    </rPh>
    <rPh sb="7" eb="8">
      <t>ニン</t>
    </rPh>
    <rPh sb="10" eb="11">
      <t>オヨ</t>
    </rPh>
    <rPh sb="13" eb="16">
      <t>トウロクシャ</t>
    </rPh>
    <rPh sb="16" eb="17">
      <t>スウ</t>
    </rPh>
    <rPh sb="18" eb="19">
      <t>ニン</t>
    </rPh>
    <rPh sb="22" eb="23">
      <t>シ</t>
    </rPh>
    <rPh sb="23" eb="24">
      <t>ケイ</t>
    </rPh>
    <rPh sb="25" eb="27">
      <t>チョウソン</t>
    </rPh>
    <rPh sb="27" eb="28">
      <t>ケイ</t>
    </rPh>
    <rPh sb="29" eb="31">
      <t>スウチ</t>
    </rPh>
    <rPh sb="33" eb="37">
      <t>カクジチタイ</t>
    </rPh>
    <rPh sb="38" eb="40">
      <t>ショウケイ</t>
    </rPh>
    <rPh sb="41" eb="43">
      <t>ショウケイ</t>
    </rPh>
    <rPh sb="48" eb="50">
      <t>バアイ</t>
    </rPh>
    <rPh sb="51" eb="54">
      <t>ジチタイ</t>
    </rPh>
    <rPh sb="54" eb="55">
      <t>カク</t>
    </rPh>
    <rPh sb="55" eb="56">
      <t>カン</t>
    </rPh>
    <rPh sb="57" eb="59">
      <t>スウチ</t>
    </rPh>
    <rPh sb="60" eb="62">
      <t>ショウケイ</t>
    </rPh>
    <rPh sb="64" eb="66">
      <t>ゴウケイ</t>
    </rPh>
    <phoneticPr fontId="1"/>
  </si>
  <si>
    <t>－</t>
    <phoneticPr fontId="1"/>
  </si>
  <si>
    <t>／</t>
    <phoneticPr fontId="1"/>
  </si>
  <si>
    <t>／</t>
    <phoneticPr fontId="1"/>
  </si>
  <si>
    <t>12-8</t>
    <phoneticPr fontId="1"/>
  </si>
  <si>
    <t>桜田コミュ</t>
    <rPh sb="0" eb="2">
      <t>サクラダ</t>
    </rPh>
    <phoneticPr fontId="2"/>
  </si>
  <si>
    <t>城山分</t>
    <rPh sb="0" eb="2">
      <t>シロヤマ</t>
    </rPh>
    <rPh sb="2" eb="3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</si>
</sst>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;&quot;△ &quot;#,##0"/>
  </numFmts>
  <fonts count="3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</font>
    <font>
      <b/>
      <sz val="10"/>
      <name val="ＭＳ Ｐゴシック"/>
      <family val="3"/>
    </font>
    <font>
      <sz val="10"/>
      <name val="ＭＳ Ｐ明朝"/>
      <family val="1"/>
    </font>
    <font>
      <b/>
      <sz val="1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</font>
    <font>
      <sz val="11"/>
      <name val="ＭＳ Ｐゴシック"/>
      <family val="2"/>
      <charset val="128"/>
    </font>
    <font>
      <vertAlign val="superscript"/>
      <sz val="12"/>
      <color theme="1"/>
      <name val="ＭＳ Ｐ明朝"/>
      <family val="1"/>
    </font>
    <font>
      <vertAlign val="superscript"/>
      <sz val="12"/>
      <name val="ＭＳ Ｐ明朝"/>
      <family val="1"/>
      <charset val="128"/>
    </font>
    <font>
      <sz val="6"/>
      <name val="ＭＳ Ｐゴシック"/>
      <family val="3"/>
    </font>
    <font>
      <sz val="11"/>
      <name val="ＭＳ Ｐ明朝"/>
      <family val="1"/>
      <charset val="128"/>
    </font>
    <font>
      <sz val="11"/>
      <color indexed="8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indexed="8"/>
      <name val="游ゴシック"/>
      <family val="3"/>
      <scheme val="minor"/>
    </font>
    <font>
      <b/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38" fontId="28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9" fillId="0" borderId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621">
    <xf numFmtId="0" fontId="0" fillId="0" borderId="0" xfId="0">
      <alignment vertical="center"/>
    </xf>
    <xf numFmtId="0" fontId="10" fillId="0" borderId="0" xfId="1" applyFont="1" applyProtection="1">
      <alignment vertical="center"/>
      <protection locked="0"/>
    </xf>
    <xf numFmtId="0" fontId="11" fillId="0" borderId="34" xfId="1" applyFont="1" applyBorder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11" fillId="0" borderId="0" xfId="1" applyFont="1" applyAlignment="1" applyProtection="1">
      <alignment horizontal="right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37" xfId="1" applyFont="1" applyBorder="1" applyAlignment="1" applyProtection="1">
      <alignment horizontal="right" vertical="center"/>
      <protection locked="0"/>
    </xf>
    <xf numFmtId="0" fontId="9" fillId="0" borderId="0" xfId="1" applyFont="1" applyProtection="1">
      <alignment vertical="center"/>
      <protection locked="0"/>
    </xf>
    <xf numFmtId="49" fontId="11" fillId="0" borderId="15" xfId="1" quotePrefix="1" applyNumberFormat="1" applyFont="1" applyBorder="1" applyAlignment="1" applyProtection="1">
      <alignment horizontal="center" vertical="center"/>
      <protection locked="0"/>
    </xf>
    <xf numFmtId="49" fontId="9" fillId="0" borderId="15" xfId="1" applyNumberFormat="1" applyFont="1" applyBorder="1" applyAlignment="1" applyProtection="1">
      <alignment horizontal="center" vertical="center"/>
      <protection locked="0"/>
    </xf>
    <xf numFmtId="49" fontId="9" fillId="0" borderId="25" xfId="1" applyNumberFormat="1" applyFont="1" applyBorder="1" applyAlignment="1" applyProtection="1">
      <alignment horizontal="center" vertical="center"/>
      <protection locked="0"/>
    </xf>
    <xf numFmtId="0" fontId="19" fillId="0" borderId="0" xfId="1" applyFont="1" applyProtection="1">
      <alignment vertical="center"/>
      <protection locked="0"/>
    </xf>
    <xf numFmtId="49" fontId="11" fillId="0" borderId="26" xfId="1" quotePrefix="1" applyNumberFormat="1" applyFont="1" applyBorder="1" applyAlignment="1" applyProtection="1">
      <alignment horizontal="center" vertical="center"/>
      <protection locked="0"/>
    </xf>
    <xf numFmtId="0" fontId="11" fillId="0" borderId="35" xfId="1" applyFont="1" applyBorder="1" applyProtection="1">
      <alignment vertical="center"/>
      <protection locked="0"/>
    </xf>
    <xf numFmtId="0" fontId="16" fillId="0" borderId="37" xfId="1" applyFont="1" applyBorder="1" applyAlignment="1" applyProtection="1">
      <alignment horizontal="right" vertical="center"/>
      <protection locked="0"/>
    </xf>
    <xf numFmtId="0" fontId="16" fillId="0" borderId="0" xfId="1" applyFont="1" applyAlignment="1" applyProtection="1">
      <alignment horizontal="right" vertical="center"/>
      <protection locked="0"/>
    </xf>
    <xf numFmtId="0" fontId="16" fillId="0" borderId="0" xfId="1" applyFont="1" applyProtection="1">
      <alignment vertical="center"/>
      <protection locked="0"/>
    </xf>
    <xf numFmtId="0" fontId="15" fillId="0" borderId="0" xfId="1" applyFont="1" applyProtection="1">
      <alignment vertical="center"/>
      <protection locked="0"/>
    </xf>
    <xf numFmtId="49" fontId="16" fillId="0" borderId="26" xfId="1" quotePrefix="1" applyNumberFormat="1" applyFont="1" applyBorder="1" applyAlignment="1" applyProtection="1">
      <alignment horizontal="center" vertical="center"/>
      <protection locked="0"/>
    </xf>
    <xf numFmtId="0" fontId="11" fillId="0" borderId="20" xfId="1" applyFont="1" applyBorder="1" applyProtection="1">
      <alignment vertical="center"/>
      <protection locked="0"/>
    </xf>
    <xf numFmtId="49" fontId="9" fillId="0" borderId="48" xfId="1" applyNumberFormat="1" applyFont="1" applyBorder="1" applyAlignment="1" applyProtection="1">
      <alignment horizontal="center" vertical="center"/>
      <protection locked="0"/>
    </xf>
    <xf numFmtId="0" fontId="9" fillId="0" borderId="49" xfId="1" applyFont="1" applyBorder="1" applyProtection="1">
      <alignment vertical="center"/>
      <protection locked="0"/>
    </xf>
    <xf numFmtId="49" fontId="11" fillId="0" borderId="48" xfId="1" quotePrefix="1" applyNumberFormat="1" applyFont="1" applyBorder="1" applyAlignment="1" applyProtection="1">
      <alignment horizontal="center" vertical="center"/>
      <protection locked="0"/>
    </xf>
    <xf numFmtId="0" fontId="11" fillId="0" borderId="49" xfId="1" applyFont="1" applyBorder="1" applyProtection="1">
      <alignment vertical="center"/>
      <protection locked="0"/>
    </xf>
    <xf numFmtId="49" fontId="9" fillId="0" borderId="26" xfId="1" applyNumberFormat="1" applyFont="1" applyBorder="1" applyAlignment="1" applyProtection="1">
      <alignment horizontal="center" vertical="center"/>
      <protection locked="0"/>
    </xf>
    <xf numFmtId="49" fontId="11" fillId="0" borderId="42" xfId="1" quotePrefix="1" applyNumberFormat="1" applyFont="1" applyBorder="1" applyAlignment="1" applyProtection="1">
      <alignment horizontal="center" vertical="center"/>
      <protection locked="0"/>
    </xf>
    <xf numFmtId="49" fontId="11" fillId="0" borderId="26" xfId="1" applyNumberFormat="1" applyFont="1" applyBorder="1" applyAlignment="1" applyProtection="1">
      <alignment horizontal="center" vertical="center"/>
      <protection locked="0"/>
    </xf>
    <xf numFmtId="49" fontId="9" fillId="0" borderId="42" xfId="1" applyNumberFormat="1" applyFont="1" applyBorder="1" applyAlignment="1" applyProtection="1">
      <alignment horizontal="center" vertical="center"/>
      <protection locked="0"/>
    </xf>
    <xf numFmtId="176" fontId="11" fillId="0" borderId="0" xfId="1" applyNumberFormat="1" applyFont="1" applyProtection="1">
      <alignment vertical="center"/>
      <protection locked="0"/>
    </xf>
    <xf numFmtId="176" fontId="11" fillId="0" borderId="31" xfId="1" applyNumberFormat="1" applyFont="1" applyBorder="1" applyProtection="1">
      <alignment vertical="center"/>
      <protection locked="0"/>
    </xf>
    <xf numFmtId="176" fontId="11" fillId="0" borderId="28" xfId="1" applyNumberFormat="1" applyFont="1" applyBorder="1" applyProtection="1">
      <alignment vertical="center"/>
      <protection locked="0"/>
    </xf>
    <xf numFmtId="176" fontId="11" fillId="0" borderId="32" xfId="1" applyNumberFormat="1" applyFont="1" applyBorder="1" applyProtection="1">
      <alignment vertical="center"/>
      <protection locked="0"/>
    </xf>
    <xf numFmtId="49" fontId="17" fillId="0" borderId="0" xfId="0" applyNumberFormat="1" applyFont="1" applyProtection="1">
      <alignment vertical="center"/>
      <protection locked="0"/>
    </xf>
    <xf numFmtId="176" fontId="11" fillId="0" borderId="55" xfId="1" applyNumberFormat="1" applyFont="1" applyBorder="1" applyAlignment="1" applyProtection="1">
      <alignment horizontal="center" vertical="center" wrapText="1"/>
      <protection locked="0"/>
    </xf>
    <xf numFmtId="176" fontId="11" fillId="0" borderId="56" xfId="1" applyNumberFormat="1" applyFont="1" applyBorder="1" applyAlignment="1" applyProtection="1">
      <alignment horizontal="center" vertical="center"/>
      <protection locked="0"/>
    </xf>
    <xf numFmtId="49" fontId="9" fillId="3" borderId="106" xfId="1" quotePrefix="1" applyNumberFormat="1" applyFont="1" applyFill="1" applyBorder="1" applyAlignment="1" applyProtection="1">
      <alignment horizontal="center" vertical="center"/>
      <protection locked="0"/>
    </xf>
    <xf numFmtId="0" fontId="9" fillId="3" borderId="104" xfId="1" applyFont="1" applyFill="1" applyBorder="1" applyProtection="1">
      <alignment vertical="center"/>
      <protection locked="0"/>
    </xf>
    <xf numFmtId="178" fontId="9" fillId="3" borderId="95" xfId="1" applyNumberFormat="1" applyFont="1" applyFill="1" applyBorder="1" applyAlignment="1" applyProtection="1">
      <alignment horizontal="right" vertical="center"/>
      <protection locked="0"/>
    </xf>
    <xf numFmtId="49" fontId="20" fillId="0" borderId="0" xfId="1" applyNumberFormat="1" applyFont="1" applyAlignment="1" applyProtection="1">
      <alignment horizontal="left" vertical="center" shrinkToFit="1"/>
      <protection locked="0"/>
    </xf>
    <xf numFmtId="49" fontId="11" fillId="0" borderId="0" xfId="1" applyNumberFormat="1" applyFont="1" applyAlignment="1" applyProtection="1">
      <alignment vertical="center" shrinkToFit="1"/>
      <protection locked="0"/>
    </xf>
    <xf numFmtId="0" fontId="11" fillId="0" borderId="0" xfId="1" applyFont="1" applyAlignment="1" applyProtection="1">
      <alignment vertical="center" shrinkToFit="1"/>
      <protection locked="0"/>
    </xf>
    <xf numFmtId="49" fontId="11" fillId="0" borderId="28" xfId="1" applyNumberFormat="1" applyFont="1" applyBorder="1" applyAlignment="1" applyProtection="1">
      <alignment vertical="center" shrinkToFit="1"/>
      <protection locked="0"/>
    </xf>
    <xf numFmtId="0" fontId="11" fillId="0" borderId="32" xfId="1" applyFont="1" applyBorder="1" applyAlignment="1" applyProtection="1">
      <alignment vertical="center" shrinkToFit="1"/>
      <protection locked="0"/>
    </xf>
    <xf numFmtId="176" fontId="11" fillId="0" borderId="30" xfId="1" applyNumberFormat="1" applyFont="1" applyBorder="1" applyProtection="1">
      <alignment vertical="center"/>
      <protection locked="0"/>
    </xf>
    <xf numFmtId="178" fontId="9" fillId="3" borderId="89" xfId="1" applyNumberFormat="1" applyFont="1" applyFill="1" applyBorder="1" applyAlignment="1">
      <alignment horizontal="right" vertical="center"/>
    </xf>
    <xf numFmtId="178" fontId="9" fillId="3" borderId="91" xfId="1" applyNumberFormat="1" applyFont="1" applyFill="1" applyBorder="1" applyAlignment="1">
      <alignment horizontal="right" vertical="center"/>
    </xf>
    <xf numFmtId="178" fontId="9" fillId="3" borderId="98" xfId="1" applyNumberFormat="1" applyFont="1" applyFill="1" applyBorder="1" applyAlignment="1">
      <alignment horizontal="right" vertical="center"/>
    </xf>
    <xf numFmtId="178" fontId="9" fillId="3" borderId="17" xfId="1" applyNumberFormat="1" applyFont="1" applyFill="1" applyBorder="1" applyAlignment="1">
      <alignment horizontal="right" vertical="center"/>
    </xf>
    <xf numFmtId="178" fontId="9" fillId="3" borderId="99" xfId="1" applyNumberFormat="1" applyFont="1" applyFill="1" applyBorder="1" applyAlignment="1">
      <alignment horizontal="right" vertical="center"/>
    </xf>
    <xf numFmtId="0" fontId="11" fillId="0" borderId="20" xfId="1" applyFont="1" applyBorder="1" applyAlignment="1" applyProtection="1">
      <alignment vertical="center" shrinkToFit="1"/>
      <protection locked="0"/>
    </xf>
    <xf numFmtId="178" fontId="9" fillId="2" borderId="6" xfId="1" applyNumberFormat="1" applyFont="1" applyFill="1" applyBorder="1" applyAlignment="1" applyProtection="1">
      <alignment horizontal="right" vertical="center"/>
      <protection locked="0"/>
    </xf>
    <xf numFmtId="176" fontId="9" fillId="2" borderId="3" xfId="1" applyNumberFormat="1" applyFont="1" applyFill="1" applyBorder="1" applyAlignment="1">
      <alignment horizontal="right" vertical="center"/>
    </xf>
    <xf numFmtId="178" fontId="9" fillId="3" borderId="116" xfId="1" applyNumberFormat="1" applyFont="1" applyFill="1" applyBorder="1">
      <alignment vertical="center"/>
    </xf>
    <xf numFmtId="178" fontId="9" fillId="3" borderId="117" xfId="1" applyNumberFormat="1" applyFont="1" applyFill="1" applyBorder="1">
      <alignment vertical="center"/>
    </xf>
    <xf numFmtId="178" fontId="9" fillId="3" borderId="47" xfId="1" applyNumberFormat="1" applyFont="1" applyFill="1" applyBorder="1" applyProtection="1">
      <alignment vertical="center"/>
      <protection locked="0"/>
    </xf>
    <xf numFmtId="178" fontId="11" fillId="0" borderId="17" xfId="6" applyNumberFormat="1" applyFont="1" applyBorder="1" applyProtection="1">
      <alignment vertical="center"/>
      <protection locked="0"/>
    </xf>
    <xf numFmtId="178" fontId="11" fillId="0" borderId="47" xfId="1" applyNumberFormat="1" applyFont="1" applyBorder="1" applyProtection="1">
      <alignment vertical="center"/>
      <protection locked="0"/>
    </xf>
    <xf numFmtId="178" fontId="11" fillId="0" borderId="143" xfId="1" applyNumberFormat="1" applyFont="1" applyBorder="1" applyProtection="1">
      <alignment vertical="center"/>
      <protection locked="0"/>
    </xf>
    <xf numFmtId="178" fontId="11" fillId="0" borderId="17" xfId="1" applyNumberFormat="1" applyFont="1" applyBorder="1" applyProtection="1">
      <alignment vertical="center"/>
      <protection locked="0"/>
    </xf>
    <xf numFmtId="178" fontId="11" fillId="0" borderId="146" xfId="1" applyNumberFormat="1" applyFont="1" applyBorder="1" applyProtection="1">
      <alignment vertical="center"/>
      <protection locked="0"/>
    </xf>
    <xf numFmtId="178" fontId="11" fillId="0" borderId="145" xfId="1" applyNumberFormat="1" applyFont="1" applyBorder="1" applyProtection="1">
      <alignment vertical="center"/>
      <protection locked="0"/>
    </xf>
    <xf numFmtId="178" fontId="11" fillId="0" borderId="147" xfId="1" applyNumberFormat="1" applyFont="1" applyBorder="1" applyAlignment="1" applyProtection="1">
      <alignment horizontal="right" vertical="center"/>
      <protection locked="0"/>
    </xf>
    <xf numFmtId="178" fontId="11" fillId="0" borderId="146" xfId="1" applyNumberFormat="1" applyFont="1" applyBorder="1" applyAlignment="1" applyProtection="1">
      <alignment horizontal="right" vertical="center"/>
      <protection locked="0"/>
    </xf>
    <xf numFmtId="178" fontId="11" fillId="0" borderId="143" xfId="1" applyNumberFormat="1" applyFont="1" applyBorder="1" applyAlignment="1" applyProtection="1">
      <alignment horizontal="right" vertical="center"/>
      <protection locked="0"/>
    </xf>
    <xf numFmtId="178" fontId="11" fillId="0" borderId="47" xfId="1" applyNumberFormat="1" applyFont="1" applyBorder="1" applyAlignment="1" applyProtection="1">
      <alignment horizontal="right" vertical="center"/>
      <protection locked="0"/>
    </xf>
    <xf numFmtId="178" fontId="11" fillId="0" borderId="145" xfId="1" applyNumberFormat="1" applyFont="1" applyBorder="1" applyAlignment="1" applyProtection="1">
      <alignment horizontal="right" vertical="center"/>
      <protection locked="0"/>
    </xf>
    <xf numFmtId="178" fontId="11" fillId="0" borderId="17" xfId="1" applyNumberFormat="1" applyFont="1" applyBorder="1" applyAlignment="1" applyProtection="1">
      <alignment horizontal="right" vertical="center"/>
      <protection locked="0"/>
    </xf>
    <xf numFmtId="178" fontId="9" fillId="3" borderId="143" xfId="1" applyNumberFormat="1" applyFont="1" applyFill="1" applyBorder="1" applyProtection="1">
      <alignment vertical="center"/>
      <protection locked="0"/>
    </xf>
    <xf numFmtId="178" fontId="9" fillId="3" borderId="17" xfId="1" applyNumberFormat="1" applyFont="1" applyFill="1" applyBorder="1" applyProtection="1">
      <alignment vertical="center"/>
      <protection locked="0"/>
    </xf>
    <xf numFmtId="178" fontId="9" fillId="3" borderId="145" xfId="1" applyNumberFormat="1" applyFont="1" applyFill="1" applyBorder="1" applyProtection="1">
      <alignment vertical="center"/>
      <protection locked="0"/>
    </xf>
    <xf numFmtId="178" fontId="9" fillId="3" borderId="143" xfId="1" applyNumberFormat="1" applyFont="1" applyFill="1" applyBorder="1" applyAlignment="1" applyProtection="1">
      <alignment horizontal="right" vertical="center"/>
      <protection locked="0"/>
    </xf>
    <xf numFmtId="178" fontId="9" fillId="3" borderId="17" xfId="1" applyNumberFormat="1" applyFont="1" applyFill="1" applyBorder="1" applyAlignment="1" applyProtection="1">
      <alignment horizontal="right" vertical="center"/>
      <protection locked="0"/>
    </xf>
    <xf numFmtId="178" fontId="9" fillId="3" borderId="146" xfId="1" applyNumberFormat="1" applyFont="1" applyFill="1" applyBorder="1" applyAlignment="1" applyProtection="1">
      <alignment horizontal="right" vertical="center"/>
      <protection locked="0"/>
    </xf>
    <xf numFmtId="178" fontId="9" fillId="3" borderId="47" xfId="1" applyNumberFormat="1" applyFont="1" applyFill="1" applyBorder="1" applyAlignment="1" applyProtection="1">
      <alignment horizontal="right" vertical="center"/>
      <protection locked="0"/>
    </xf>
    <xf numFmtId="178" fontId="9" fillId="3" borderId="145" xfId="1" applyNumberFormat="1" applyFont="1" applyFill="1" applyBorder="1" applyAlignment="1" applyProtection="1">
      <alignment horizontal="right" vertical="center"/>
      <protection locked="0"/>
    </xf>
    <xf numFmtId="178" fontId="15" fillId="3" borderId="143" xfId="13" applyNumberFormat="1" applyFont="1" applyFill="1" applyBorder="1" applyProtection="1">
      <alignment vertical="center"/>
      <protection locked="0"/>
    </xf>
    <xf numFmtId="178" fontId="15" fillId="3" borderId="17" xfId="13" applyNumberFormat="1" applyFont="1" applyFill="1" applyBorder="1" applyProtection="1">
      <alignment vertical="center"/>
      <protection locked="0"/>
    </xf>
    <xf numFmtId="178" fontId="15" fillId="3" borderId="47" xfId="13" applyNumberFormat="1" applyFont="1" applyFill="1" applyBorder="1" applyProtection="1">
      <alignment vertical="center"/>
      <protection locked="0"/>
    </xf>
    <xf numFmtId="178" fontId="15" fillId="3" borderId="146" xfId="9" applyNumberFormat="1" applyFont="1" applyFill="1" applyBorder="1" applyAlignment="1" applyProtection="1">
      <alignment horizontal="right" vertical="center"/>
      <protection locked="0"/>
    </xf>
    <xf numFmtId="178" fontId="15" fillId="3" borderId="145" xfId="13" applyNumberFormat="1" applyFont="1" applyFill="1" applyBorder="1" applyProtection="1">
      <alignment vertical="center"/>
      <protection locked="0"/>
    </xf>
    <xf numFmtId="178" fontId="9" fillId="3" borderId="143" xfId="3" applyNumberFormat="1" applyFont="1" applyFill="1" applyBorder="1" applyAlignment="1" applyProtection="1">
      <alignment horizontal="right" vertical="center"/>
      <protection locked="0"/>
    </xf>
    <xf numFmtId="178" fontId="9" fillId="3" borderId="17" xfId="3" applyNumberFormat="1" applyFont="1" applyFill="1" applyBorder="1" applyAlignment="1" applyProtection="1">
      <alignment horizontal="right" vertical="center"/>
      <protection locked="0"/>
    </xf>
    <xf numFmtId="178" fontId="9" fillId="3" borderId="146" xfId="3" applyNumberFormat="1" applyFont="1" applyFill="1" applyBorder="1" applyAlignment="1" applyProtection="1">
      <alignment horizontal="right" vertical="center"/>
      <protection locked="0"/>
    </xf>
    <xf numFmtId="178" fontId="9" fillId="3" borderId="47" xfId="3" applyNumberFormat="1" applyFont="1" applyFill="1" applyBorder="1" applyAlignment="1" applyProtection="1">
      <alignment horizontal="right" vertical="center"/>
      <protection locked="0"/>
    </xf>
    <xf numFmtId="178" fontId="9" fillId="3" borderId="145" xfId="3" applyNumberFormat="1" applyFont="1" applyFill="1" applyBorder="1" applyAlignment="1" applyProtection="1">
      <alignment horizontal="right" vertical="center"/>
      <protection locked="0"/>
    </xf>
    <xf numFmtId="178" fontId="11" fillId="0" borderId="27" xfId="1" applyNumberFormat="1" applyFont="1" applyBorder="1" applyProtection="1">
      <alignment vertical="center"/>
      <protection locked="0"/>
    </xf>
    <xf numFmtId="178" fontId="11" fillId="0" borderId="16" xfId="1" applyNumberFormat="1" applyFont="1" applyBorder="1" applyProtection="1">
      <alignment vertical="center"/>
      <protection locked="0"/>
    </xf>
    <xf numFmtId="178" fontId="11" fillId="0" borderId="18" xfId="1" applyNumberFormat="1" applyFont="1" applyBorder="1" applyProtection="1">
      <alignment vertical="center"/>
      <protection locked="0"/>
    </xf>
    <xf numFmtId="178" fontId="11" fillId="0" borderId="23" xfId="1" applyNumberFormat="1" applyFont="1" applyBorder="1" applyProtection="1">
      <alignment vertical="center"/>
      <protection locked="0"/>
    </xf>
    <xf numFmtId="178" fontId="11" fillId="0" borderId="19" xfId="1" applyNumberFormat="1" applyFont="1" applyBorder="1" applyProtection="1">
      <alignment vertical="center"/>
      <protection locked="0"/>
    </xf>
    <xf numFmtId="178" fontId="11" fillId="0" borderId="146" xfId="3" applyNumberFormat="1" applyFont="1" applyFill="1" applyBorder="1" applyAlignment="1" applyProtection="1">
      <alignment horizontal="right" vertical="center"/>
      <protection locked="0"/>
    </xf>
    <xf numFmtId="178" fontId="11" fillId="0" borderId="18" xfId="3" applyNumberFormat="1" applyFont="1" applyFill="1" applyBorder="1" applyAlignment="1" applyProtection="1">
      <alignment horizontal="right" vertical="center"/>
      <protection locked="0"/>
    </xf>
    <xf numFmtId="178" fontId="11" fillId="0" borderId="16" xfId="3" applyNumberFormat="1" applyFont="1" applyFill="1" applyBorder="1" applyAlignment="1" applyProtection="1">
      <alignment horizontal="right" vertical="center"/>
      <protection locked="0"/>
    </xf>
    <xf numFmtId="178" fontId="11" fillId="0" borderId="23" xfId="3" applyNumberFormat="1" applyFont="1" applyFill="1" applyBorder="1" applyAlignment="1" applyProtection="1">
      <alignment horizontal="right" vertical="center"/>
      <protection locked="0"/>
    </xf>
    <xf numFmtId="178" fontId="11" fillId="0" borderId="143" xfId="3" applyNumberFormat="1" applyFont="1" applyFill="1" applyBorder="1" applyAlignment="1" applyProtection="1">
      <alignment horizontal="right" vertical="center"/>
      <protection locked="0"/>
    </xf>
    <xf numFmtId="178" fontId="11" fillId="0" borderId="17" xfId="3" applyNumberFormat="1" applyFont="1" applyFill="1" applyBorder="1" applyAlignment="1" applyProtection="1">
      <alignment horizontal="right" vertical="center"/>
      <protection locked="0"/>
    </xf>
    <xf numFmtId="177" fontId="11" fillId="0" borderId="146" xfId="3" applyNumberFormat="1" applyFont="1" applyFill="1" applyBorder="1" applyAlignment="1" applyProtection="1">
      <alignment horizontal="right" vertical="center"/>
      <protection locked="0"/>
    </xf>
    <xf numFmtId="178" fontId="11" fillId="0" borderId="19" xfId="3" applyNumberFormat="1" applyFont="1" applyFill="1" applyBorder="1" applyAlignment="1" applyProtection="1">
      <alignment horizontal="right" vertical="center"/>
      <protection locked="0"/>
    </xf>
    <xf numFmtId="178" fontId="11" fillId="0" borderId="145" xfId="3" applyNumberFormat="1" applyFont="1" applyFill="1" applyBorder="1" applyAlignment="1" applyProtection="1">
      <alignment horizontal="right" vertical="center"/>
      <protection locked="0"/>
    </xf>
    <xf numFmtId="178" fontId="9" fillId="3" borderId="135" xfId="3" applyNumberFormat="1" applyFont="1" applyFill="1" applyBorder="1" applyAlignment="1" applyProtection="1">
      <alignment horizontal="right" vertical="center"/>
      <protection locked="0"/>
    </xf>
    <xf numFmtId="178" fontId="9" fillId="3" borderId="149" xfId="3" applyNumberFormat="1" applyFont="1" applyFill="1" applyBorder="1" applyAlignment="1" applyProtection="1">
      <alignment horizontal="right" vertical="center"/>
      <protection locked="0"/>
    </xf>
    <xf numFmtId="178" fontId="9" fillId="3" borderId="136" xfId="1" applyNumberFormat="1" applyFont="1" applyFill="1" applyBorder="1" applyAlignment="1" applyProtection="1">
      <alignment horizontal="right" vertical="center"/>
      <protection locked="0"/>
    </xf>
    <xf numFmtId="178" fontId="9" fillId="3" borderId="135" xfId="1" applyNumberFormat="1" applyFont="1" applyFill="1" applyBorder="1" applyAlignment="1" applyProtection="1">
      <alignment horizontal="right" vertical="center"/>
      <protection locked="0"/>
    </xf>
    <xf numFmtId="178" fontId="9" fillId="3" borderId="150" xfId="1" applyNumberFormat="1" applyFont="1" applyFill="1" applyBorder="1" applyAlignment="1" applyProtection="1">
      <alignment horizontal="right" vertical="center"/>
      <protection locked="0"/>
    </xf>
    <xf numFmtId="178" fontId="9" fillId="3" borderId="126" xfId="1" applyNumberFormat="1" applyFont="1" applyFill="1" applyBorder="1" applyAlignment="1" applyProtection="1">
      <alignment horizontal="right" vertical="center"/>
      <protection locked="0"/>
    </xf>
    <xf numFmtId="178" fontId="9" fillId="3" borderId="149" xfId="1" applyNumberFormat="1" applyFont="1" applyFill="1" applyBorder="1" applyAlignment="1" applyProtection="1">
      <alignment horizontal="right" vertical="center"/>
      <protection locked="0"/>
    </xf>
    <xf numFmtId="178" fontId="11" fillId="0" borderId="17" xfId="1" applyNumberFormat="1" applyFont="1" applyBorder="1" applyAlignment="1">
      <alignment horizontal="right" vertical="center"/>
    </xf>
    <xf numFmtId="178" fontId="11" fillId="0" borderId="152" xfId="1" applyNumberFormat="1" applyFont="1" applyBorder="1" applyProtection="1">
      <alignment vertical="center"/>
      <protection locked="0"/>
    </xf>
    <xf numFmtId="178" fontId="11" fillId="0" borderId="149" xfId="1" applyNumberFormat="1" applyFont="1" applyBorder="1" applyProtection="1">
      <alignment vertical="center"/>
      <protection locked="0"/>
    </xf>
    <xf numFmtId="178" fontId="11" fillId="0" borderId="151" xfId="1" applyNumberFormat="1" applyFont="1" applyBorder="1" applyAlignment="1" applyProtection="1">
      <alignment horizontal="right" vertical="center"/>
      <protection locked="0"/>
    </xf>
    <xf numFmtId="178" fontId="11" fillId="0" borderId="152" xfId="1" applyNumberFormat="1" applyFont="1" applyBorder="1" applyAlignment="1" applyProtection="1">
      <alignment horizontal="right" vertical="center"/>
      <protection locked="0"/>
    </xf>
    <xf numFmtId="178" fontId="11" fillId="0" borderId="150" xfId="1" applyNumberFormat="1" applyFont="1" applyBorder="1" applyAlignment="1" applyProtection="1">
      <alignment horizontal="right" vertical="center"/>
      <protection locked="0"/>
    </xf>
    <xf numFmtId="178" fontId="11" fillId="0" borderId="126" xfId="1" applyNumberFormat="1" applyFont="1" applyBorder="1" applyAlignment="1" applyProtection="1">
      <alignment horizontal="right" vertical="center"/>
      <protection locked="0"/>
    </xf>
    <xf numFmtId="178" fontId="11" fillId="0" borderId="131" xfId="1" applyNumberFormat="1" applyFont="1" applyBorder="1" applyAlignment="1">
      <alignment horizontal="right" vertical="center"/>
    </xf>
    <xf numFmtId="178" fontId="11" fillId="0" borderId="149" xfId="1" applyNumberFormat="1" applyFont="1" applyBorder="1" applyAlignment="1" applyProtection="1">
      <alignment horizontal="right" vertical="center"/>
      <protection locked="0"/>
    </xf>
    <xf numFmtId="178" fontId="11" fillId="3" borderId="47" xfId="3" applyNumberFormat="1" applyFont="1" applyFill="1" applyBorder="1" applyAlignment="1" applyProtection="1">
      <alignment horizontal="right" vertical="center"/>
      <protection locked="0"/>
    </xf>
    <xf numFmtId="178" fontId="9" fillId="3" borderId="53" xfId="1" applyNumberFormat="1" applyFont="1" applyFill="1" applyBorder="1" applyAlignment="1" applyProtection="1">
      <alignment horizontal="right" vertical="center"/>
      <protection locked="0"/>
    </xf>
    <xf numFmtId="178" fontId="9" fillId="3" borderId="21" xfId="1" applyNumberFormat="1" applyFont="1" applyFill="1" applyBorder="1" applyAlignment="1" applyProtection="1">
      <alignment horizontal="right" vertical="center"/>
      <protection locked="0"/>
    </xf>
    <xf numFmtId="178" fontId="11" fillId="4" borderId="143" xfId="1" applyNumberFormat="1" applyFont="1" applyFill="1" applyBorder="1" applyProtection="1">
      <alignment vertical="center"/>
      <protection locked="0"/>
    </xf>
    <xf numFmtId="178" fontId="11" fillId="4" borderId="146" xfId="1" applyNumberFormat="1" applyFont="1" applyFill="1" applyBorder="1" applyAlignment="1" applyProtection="1">
      <alignment horizontal="right" vertical="center"/>
      <protection locked="0"/>
    </xf>
    <xf numFmtId="178" fontId="11" fillId="4" borderId="143" xfId="1" applyNumberFormat="1" applyFont="1" applyFill="1" applyBorder="1" applyAlignment="1" applyProtection="1">
      <alignment horizontal="right" vertical="center"/>
      <protection locked="0"/>
    </xf>
    <xf numFmtId="178" fontId="11" fillId="4" borderId="145" xfId="1" applyNumberFormat="1" applyFont="1" applyFill="1" applyBorder="1" applyAlignment="1" applyProtection="1">
      <alignment horizontal="right" vertical="center"/>
      <protection locked="0"/>
    </xf>
    <xf numFmtId="178" fontId="11" fillId="4" borderId="143" xfId="3" applyNumberFormat="1" applyFont="1" applyFill="1" applyBorder="1" applyAlignment="1" applyProtection="1">
      <alignment horizontal="right" vertical="center"/>
      <protection locked="0"/>
    </xf>
    <xf numFmtId="178" fontId="11" fillId="4" borderId="146" xfId="3" applyNumberFormat="1" applyFont="1" applyFill="1" applyBorder="1" applyAlignment="1" applyProtection="1">
      <alignment horizontal="right" vertical="center"/>
      <protection locked="0"/>
    </xf>
    <xf numFmtId="178" fontId="11" fillId="4" borderId="145" xfId="3" applyNumberFormat="1" applyFont="1" applyFill="1" applyBorder="1" applyAlignment="1" applyProtection="1">
      <alignment horizontal="right" vertical="center"/>
      <protection locked="0"/>
    </xf>
    <xf numFmtId="178" fontId="11" fillId="0" borderId="47" xfId="3" applyNumberFormat="1" applyFont="1" applyFill="1" applyBorder="1" applyAlignment="1" applyProtection="1">
      <alignment horizontal="right" vertical="center"/>
      <protection locked="0"/>
    </xf>
    <xf numFmtId="178" fontId="11" fillId="0" borderId="49" xfId="1" applyNumberFormat="1" applyFont="1" applyBorder="1" applyProtection="1">
      <alignment vertical="center"/>
      <protection locked="0"/>
    </xf>
    <xf numFmtId="178" fontId="11" fillId="0" borderId="18" xfId="1" applyNumberFormat="1" applyFont="1" applyBorder="1" applyAlignment="1" applyProtection="1">
      <alignment horizontal="right" vertical="center"/>
      <protection locked="0"/>
    </xf>
    <xf numFmtId="178" fontId="11" fillId="0" borderId="23" xfId="1" applyNumberFormat="1" applyFont="1" applyBorder="1" applyAlignment="1" applyProtection="1">
      <alignment horizontal="right" vertical="center"/>
      <protection locked="0"/>
    </xf>
    <xf numFmtId="178" fontId="11" fillId="0" borderId="19" xfId="1" applyNumberFormat="1" applyFont="1" applyBorder="1" applyAlignment="1" applyProtection="1">
      <alignment horizontal="right" vertical="center"/>
      <protection locked="0"/>
    </xf>
    <xf numFmtId="178" fontId="11" fillId="0" borderId="148" xfId="1" applyNumberFormat="1" applyFont="1" applyBorder="1" applyAlignment="1" applyProtection="1">
      <alignment horizontal="right" vertical="center"/>
      <protection locked="0"/>
    </xf>
    <xf numFmtId="178" fontId="11" fillId="0" borderId="143" xfId="0" applyNumberFormat="1" applyFont="1" applyBorder="1" applyAlignment="1" applyProtection="1">
      <alignment horizontal="right" vertical="center"/>
      <protection locked="0"/>
    </xf>
    <xf numFmtId="178" fontId="11" fillId="0" borderId="47" xfId="0" applyNumberFormat="1" applyFont="1" applyBorder="1" applyAlignment="1" applyProtection="1">
      <alignment horizontal="right" vertical="center"/>
      <protection locked="0"/>
    </xf>
    <xf numFmtId="178" fontId="11" fillId="0" borderId="17" xfId="0" applyNumberFormat="1" applyFont="1" applyBorder="1" applyAlignment="1" applyProtection="1">
      <alignment horizontal="right" vertical="center"/>
      <protection locked="0"/>
    </xf>
    <xf numFmtId="178" fontId="11" fillId="0" borderId="148" xfId="0" applyNumberFormat="1" applyFont="1" applyBorder="1" applyAlignment="1" applyProtection="1">
      <alignment horizontal="right" vertical="center"/>
      <protection locked="0"/>
    </xf>
    <xf numFmtId="178" fontId="16" fillId="0" borderId="143" xfId="13" applyNumberFormat="1" applyFont="1" applyBorder="1" applyProtection="1">
      <alignment vertical="center"/>
      <protection locked="0"/>
    </xf>
    <xf numFmtId="178" fontId="16" fillId="0" borderId="17" xfId="13" applyNumberFormat="1" applyFont="1" applyBorder="1" applyProtection="1">
      <alignment vertical="center"/>
      <protection locked="0"/>
    </xf>
    <xf numFmtId="178" fontId="16" fillId="0" borderId="143" xfId="13" applyNumberFormat="1" applyFont="1" applyBorder="1" applyAlignment="1" applyProtection="1">
      <alignment horizontal="right" vertical="center"/>
      <protection locked="0"/>
    </xf>
    <xf numFmtId="178" fontId="16" fillId="0" borderId="17" xfId="13" applyNumberFormat="1" applyFont="1" applyBorder="1" applyAlignment="1" applyProtection="1">
      <alignment horizontal="right" vertical="center"/>
      <protection locked="0"/>
    </xf>
    <xf numFmtId="178" fontId="16" fillId="0" borderId="17" xfId="0" applyNumberFormat="1" applyFont="1" applyBorder="1" applyProtection="1">
      <alignment vertical="center"/>
      <protection locked="0"/>
    </xf>
    <xf numFmtId="178" fontId="9" fillId="3" borderId="17" xfId="1" applyNumberFormat="1" applyFont="1" applyFill="1" applyBorder="1">
      <alignment vertical="center"/>
    </xf>
    <xf numFmtId="178" fontId="9" fillId="3" borderId="123" xfId="1" applyNumberFormat="1" applyFont="1" applyFill="1" applyBorder="1">
      <alignment vertical="center"/>
    </xf>
    <xf numFmtId="178" fontId="9" fillId="3" borderId="86" xfId="1" applyNumberFormat="1" applyFont="1" applyFill="1" applyBorder="1" applyAlignment="1" applyProtection="1">
      <alignment horizontal="right" vertical="center"/>
      <protection locked="0"/>
    </xf>
    <xf numFmtId="178" fontId="9" fillId="3" borderId="78" xfId="1" applyNumberFormat="1" applyFont="1" applyFill="1" applyBorder="1" applyAlignment="1">
      <alignment horizontal="right" vertical="center"/>
    </xf>
    <xf numFmtId="178" fontId="9" fillId="3" borderId="47" xfId="1" applyNumberFormat="1" applyFont="1" applyFill="1" applyBorder="1" applyAlignment="1">
      <alignment horizontal="right" vertical="center"/>
    </xf>
    <xf numFmtId="0" fontId="9" fillId="2" borderId="6" xfId="1" applyFont="1" applyFill="1" applyBorder="1" applyAlignment="1" applyProtection="1">
      <alignment horizontal="center" vertical="center"/>
      <protection locked="0"/>
    </xf>
    <xf numFmtId="0" fontId="9" fillId="2" borderId="34" xfId="1" applyFont="1" applyFill="1" applyBorder="1" applyAlignment="1" applyProtection="1">
      <alignment horizontal="center" vertical="center"/>
      <protection locked="0"/>
    </xf>
    <xf numFmtId="178" fontId="11" fillId="0" borderId="143" xfId="1" applyNumberFormat="1" applyFont="1" applyBorder="1" applyAlignment="1" applyProtection="1">
      <alignment horizontal="center" vertical="center"/>
      <protection locked="0"/>
    </xf>
    <xf numFmtId="178" fontId="11" fillId="0" borderId="47" xfId="1" applyNumberFormat="1" applyFont="1" applyBorder="1" applyAlignment="1" applyProtection="1">
      <alignment horizontal="center" vertical="center"/>
      <protection locked="0"/>
    </xf>
    <xf numFmtId="0" fontId="11" fillId="0" borderId="16" xfId="1" applyFont="1" applyBorder="1" applyProtection="1">
      <alignment vertical="center"/>
      <protection locked="0"/>
    </xf>
    <xf numFmtId="49" fontId="11" fillId="0" borderId="57" xfId="1" quotePrefix="1" applyNumberFormat="1" applyFont="1" applyBorder="1" applyAlignment="1" applyProtection="1">
      <alignment horizontal="center" vertical="center"/>
      <protection locked="0"/>
    </xf>
    <xf numFmtId="0" fontId="11" fillId="0" borderId="47" xfId="1" applyFont="1" applyBorder="1" applyProtection="1">
      <alignment vertical="center"/>
      <protection locked="0"/>
    </xf>
    <xf numFmtId="49" fontId="11" fillId="0" borderId="103" xfId="1" applyNumberFormat="1" applyFont="1" applyBorder="1" applyAlignment="1" applyProtection="1">
      <alignment horizontal="center" vertical="center"/>
      <protection locked="0"/>
    </xf>
    <xf numFmtId="0" fontId="11" fillId="0" borderId="104" xfId="1" applyFont="1" applyBorder="1" applyProtection="1">
      <alignment vertical="center"/>
      <protection locked="0"/>
    </xf>
    <xf numFmtId="49" fontId="11" fillId="0" borderId="57" xfId="1" applyNumberFormat="1" applyFont="1" applyBorder="1" applyAlignment="1" applyProtection="1">
      <alignment horizontal="center" vertical="center"/>
      <protection locked="0"/>
    </xf>
    <xf numFmtId="0" fontId="11" fillId="0" borderId="47" xfId="1" applyFont="1" applyBorder="1" applyAlignment="1" applyProtection="1">
      <alignment vertical="center" shrinkToFit="1"/>
      <protection locked="0"/>
    </xf>
    <xf numFmtId="49" fontId="11" fillId="0" borderId="87" xfId="1" applyNumberFormat="1" applyFont="1" applyBorder="1" applyAlignment="1" applyProtection="1">
      <alignment horizontal="center" vertical="center"/>
      <protection locked="0"/>
    </xf>
    <xf numFmtId="0" fontId="11" fillId="0" borderId="88" xfId="1" applyFont="1" applyBorder="1" applyAlignment="1" applyProtection="1">
      <alignment vertical="center" shrinkToFit="1"/>
      <protection locked="0"/>
    </xf>
    <xf numFmtId="38" fontId="11" fillId="0" borderId="94" xfId="3" applyFont="1" applyFill="1" applyBorder="1" applyAlignment="1" applyProtection="1">
      <alignment horizontal="right" vertical="center"/>
      <protection locked="0"/>
    </xf>
    <xf numFmtId="49" fontId="9" fillId="3" borderId="15" xfId="1" applyNumberFormat="1" applyFont="1" applyFill="1" applyBorder="1" applyAlignment="1" applyProtection="1">
      <alignment horizontal="center" vertical="center"/>
      <protection locked="0"/>
    </xf>
    <xf numFmtId="0" fontId="9" fillId="3" borderId="16" xfId="1" applyFont="1" applyFill="1" applyBorder="1" applyProtection="1">
      <alignment vertical="center"/>
      <protection locked="0"/>
    </xf>
    <xf numFmtId="49" fontId="11" fillId="0" borderId="103" xfId="1" quotePrefix="1" applyNumberFormat="1" applyFont="1" applyBorder="1" applyAlignment="1" applyProtection="1">
      <alignment horizontal="center" vertical="center"/>
      <protection locked="0"/>
    </xf>
    <xf numFmtId="49" fontId="9" fillId="3" borderId="25" xfId="1" applyNumberFormat="1" applyFont="1" applyFill="1" applyBorder="1" applyAlignment="1" applyProtection="1">
      <alignment horizontal="center" vertical="center"/>
      <protection locked="0"/>
    </xf>
    <xf numFmtId="0" fontId="9" fillId="3" borderId="35" xfId="1" applyFont="1" applyFill="1" applyBorder="1" applyProtection="1">
      <alignment vertical="center"/>
      <protection locked="0"/>
    </xf>
    <xf numFmtId="49" fontId="11" fillId="0" borderId="106" xfId="1" quotePrefix="1" applyNumberFormat="1" applyFont="1" applyBorder="1" applyAlignment="1" applyProtection="1">
      <alignment horizontal="center" vertical="center"/>
      <protection locked="0"/>
    </xf>
    <xf numFmtId="49" fontId="11" fillId="0" borderId="106" xfId="1" applyNumberFormat="1" applyFont="1" applyBorder="1" applyAlignment="1" applyProtection="1">
      <alignment horizontal="center" vertical="center"/>
      <protection locked="0"/>
    </xf>
    <xf numFmtId="0" fontId="9" fillId="3" borderId="47" xfId="1" applyFont="1" applyFill="1" applyBorder="1" applyProtection="1">
      <alignment vertical="center"/>
      <protection locked="0"/>
    </xf>
    <xf numFmtId="0" fontId="16" fillId="0" borderId="47" xfId="1" applyFont="1" applyBorder="1" applyProtection="1">
      <alignment vertical="center"/>
      <protection locked="0"/>
    </xf>
    <xf numFmtId="49" fontId="11" fillId="0" borderId="48" xfId="1" applyNumberFormat="1" applyFont="1" applyBorder="1" applyAlignment="1" applyProtection="1">
      <alignment horizontal="center" vertical="center"/>
      <protection locked="0"/>
    </xf>
    <xf numFmtId="0" fontId="15" fillId="3" borderId="35" xfId="1" applyFont="1" applyFill="1" applyBorder="1" applyProtection="1">
      <alignment vertical="center"/>
      <protection locked="0"/>
    </xf>
    <xf numFmtId="49" fontId="16" fillId="0" borderId="48" xfId="1" quotePrefix="1" applyNumberFormat="1" applyFont="1" applyBorder="1" applyAlignment="1" applyProtection="1">
      <alignment horizontal="center" vertical="center"/>
      <protection locked="0"/>
    </xf>
    <xf numFmtId="0" fontId="16" fillId="0" borderId="35" xfId="1" applyFont="1" applyBorder="1" applyProtection="1">
      <alignment vertical="center"/>
      <protection locked="0"/>
    </xf>
    <xf numFmtId="0" fontId="15" fillId="3" borderId="47" xfId="1" applyFont="1" applyFill="1" applyBorder="1" applyProtection="1">
      <alignment vertical="center"/>
      <protection locked="0"/>
    </xf>
    <xf numFmtId="0" fontId="16" fillId="0" borderId="16" xfId="1" applyFont="1" applyBorder="1" applyProtection="1">
      <alignment vertical="center"/>
      <protection locked="0"/>
    </xf>
    <xf numFmtId="49" fontId="16" fillId="0" borderId="106" xfId="1" quotePrefix="1" applyNumberFormat="1" applyFont="1" applyBorder="1" applyAlignment="1" applyProtection="1">
      <alignment horizontal="center" vertical="center"/>
      <protection locked="0"/>
    </xf>
    <xf numFmtId="0" fontId="9" fillId="0" borderId="20" xfId="1" applyFont="1" applyBorder="1" applyProtection="1">
      <alignment vertical="center"/>
      <protection locked="0"/>
    </xf>
    <xf numFmtId="0" fontId="15" fillId="3" borderId="104" xfId="1" applyFont="1" applyFill="1" applyBorder="1" applyProtection="1">
      <alignment vertical="center"/>
      <protection locked="0"/>
    </xf>
    <xf numFmtId="0" fontId="16" fillId="0" borderId="104" xfId="1" applyFont="1" applyBorder="1" applyProtection="1">
      <alignment vertical="center"/>
      <protection locked="0"/>
    </xf>
    <xf numFmtId="49" fontId="16" fillId="0" borderId="106" xfId="1" applyNumberFormat="1" applyFont="1" applyBorder="1" applyAlignment="1" applyProtection="1">
      <alignment horizontal="center" vertical="center"/>
      <protection locked="0"/>
    </xf>
    <xf numFmtId="0" fontId="11" fillId="0" borderId="16" xfId="1" applyFont="1" applyBorder="1" applyAlignment="1" applyProtection="1">
      <alignment vertical="center" shrinkToFit="1"/>
      <protection locked="0"/>
    </xf>
    <xf numFmtId="49" fontId="16" fillId="0" borderId="48" xfId="1" applyNumberFormat="1" applyFont="1" applyBorder="1" applyAlignment="1" applyProtection="1">
      <alignment horizontal="center" vertical="center"/>
      <protection locked="0"/>
    </xf>
    <xf numFmtId="49" fontId="11" fillId="0" borderId="97" xfId="1" quotePrefix="1" applyNumberFormat="1" applyFont="1" applyBorder="1" applyAlignment="1" applyProtection="1">
      <alignment horizontal="center" vertical="center"/>
      <protection locked="0"/>
    </xf>
    <xf numFmtId="0" fontId="11" fillId="0" borderId="88" xfId="1" applyFont="1" applyBorder="1" applyProtection="1">
      <alignment vertical="center"/>
      <protection locked="0"/>
    </xf>
    <xf numFmtId="0" fontId="11" fillId="0" borderId="21" xfId="1" applyFont="1" applyBorder="1" applyProtection="1">
      <alignment vertical="center"/>
      <protection locked="0"/>
    </xf>
    <xf numFmtId="0" fontId="9" fillId="3" borderId="20" xfId="1" applyFont="1" applyFill="1" applyBorder="1" applyProtection="1">
      <alignment vertical="center"/>
      <protection locked="0"/>
    </xf>
    <xf numFmtId="0" fontId="13" fillId="0" borderId="47" xfId="1" applyFont="1" applyBorder="1" applyProtection="1">
      <alignment vertical="center"/>
      <protection locked="0"/>
    </xf>
    <xf numFmtId="0" fontId="9" fillId="3" borderId="105" xfId="1" applyFont="1" applyFill="1" applyBorder="1" applyProtection="1">
      <alignment vertical="center"/>
      <protection locked="0"/>
    </xf>
    <xf numFmtId="0" fontId="11" fillId="0" borderId="105" xfId="1" applyFont="1" applyBorder="1" applyProtection="1">
      <alignment vertical="center"/>
      <protection locked="0"/>
    </xf>
    <xf numFmtId="0" fontId="9" fillId="3" borderId="88" xfId="1" applyFont="1" applyFill="1" applyBorder="1" applyProtection="1">
      <alignment vertical="center"/>
      <protection locked="0"/>
    </xf>
    <xf numFmtId="178" fontId="11" fillId="0" borderId="123" xfId="1" applyNumberFormat="1" applyFont="1" applyBorder="1" applyAlignment="1" applyProtection="1">
      <alignment horizontal="right" vertical="center"/>
      <protection locked="0"/>
    </xf>
    <xf numFmtId="178" fontId="11" fillId="0" borderId="17" xfId="1" applyNumberFormat="1" applyFont="1" applyBorder="1">
      <alignment vertical="center"/>
    </xf>
    <xf numFmtId="49" fontId="11" fillId="0" borderId="59" xfId="1" applyNumberFormat="1" applyFont="1" applyBorder="1" applyAlignment="1" applyProtection="1">
      <alignment horizontal="center" vertical="center"/>
      <protection locked="0"/>
    </xf>
    <xf numFmtId="0" fontId="11" fillId="0" borderId="40" xfId="1" applyFont="1" applyBorder="1" applyProtection="1">
      <alignment vertical="center"/>
      <protection locked="0"/>
    </xf>
    <xf numFmtId="0" fontId="10" fillId="2" borderId="0" xfId="1" applyFont="1" applyFill="1" applyProtection="1">
      <alignment vertical="center"/>
      <protection locked="0"/>
    </xf>
    <xf numFmtId="178" fontId="11" fillId="0" borderId="19" xfId="1" applyNumberFormat="1" applyFont="1" applyBorder="1">
      <alignment vertical="center"/>
    </xf>
    <xf numFmtId="178" fontId="11" fillId="0" borderId="58" xfId="1" applyNumberFormat="1" applyFont="1" applyBorder="1" applyAlignment="1">
      <alignment horizontal="right" vertical="center"/>
    </xf>
    <xf numFmtId="178" fontId="11" fillId="0" borderId="123" xfId="1" applyNumberFormat="1" applyFont="1" applyBorder="1" applyProtection="1">
      <alignment vertical="center"/>
      <protection locked="0"/>
    </xf>
    <xf numFmtId="0" fontId="9" fillId="2" borderId="0" xfId="1" applyFont="1" applyFill="1" applyProtection="1">
      <alignment vertical="center"/>
      <protection locked="0"/>
    </xf>
    <xf numFmtId="178" fontId="9" fillId="0" borderId="0" xfId="1" applyNumberFormat="1" applyFont="1" applyProtection="1">
      <alignment vertical="center"/>
      <protection locked="0"/>
    </xf>
    <xf numFmtId="0" fontId="9" fillId="0" borderId="16" xfId="1" applyFont="1" applyBorder="1" applyProtection="1">
      <alignment vertical="center"/>
      <protection locked="0"/>
    </xf>
    <xf numFmtId="178" fontId="11" fillId="0" borderId="0" xfId="1" applyNumberFormat="1" applyFont="1" applyAlignment="1" applyProtection="1">
      <alignment horizontal="right" vertical="center"/>
      <protection locked="0"/>
    </xf>
    <xf numFmtId="178" fontId="11" fillId="0" borderId="141" xfId="1" applyNumberFormat="1" applyFont="1" applyBorder="1" applyProtection="1">
      <alignment vertical="center"/>
      <protection locked="0"/>
    </xf>
    <xf numFmtId="178" fontId="9" fillId="3" borderId="123" xfId="2" applyNumberFormat="1" applyFont="1" applyFill="1" applyBorder="1" applyAlignment="1" applyProtection="1">
      <alignment horizontal="right" vertical="center"/>
    </xf>
    <xf numFmtId="178" fontId="9" fillId="3" borderId="17" xfId="2" applyNumberFormat="1" applyFont="1" applyFill="1" applyBorder="1" applyAlignment="1" applyProtection="1">
      <alignment horizontal="right" vertical="center"/>
    </xf>
    <xf numFmtId="49" fontId="9" fillId="0" borderId="57" xfId="1" applyNumberFormat="1" applyFont="1" applyBorder="1" applyAlignment="1" applyProtection="1">
      <alignment horizontal="center" vertical="center"/>
      <protection locked="0"/>
    </xf>
    <xf numFmtId="49" fontId="9" fillId="0" borderId="57" xfId="1" quotePrefix="1" applyNumberFormat="1" applyFont="1" applyBorder="1" applyAlignment="1" applyProtection="1">
      <alignment horizontal="center" vertical="center"/>
      <protection locked="0"/>
    </xf>
    <xf numFmtId="49" fontId="9" fillId="0" borderId="48" xfId="1" quotePrefix="1" applyNumberFormat="1" applyFont="1" applyBorder="1" applyAlignment="1" applyProtection="1">
      <alignment horizontal="center" vertical="center"/>
      <protection locked="0"/>
    </xf>
    <xf numFmtId="49" fontId="11" fillId="0" borderId="140" xfId="1" quotePrefix="1" applyNumberFormat="1" applyFont="1" applyBorder="1" applyAlignment="1" applyProtection="1">
      <alignment horizontal="center" vertical="center"/>
      <protection locked="0"/>
    </xf>
    <xf numFmtId="49" fontId="9" fillId="3" borderId="48" xfId="1" quotePrefix="1" applyNumberFormat="1" applyFont="1" applyFill="1" applyBorder="1" applyAlignment="1" applyProtection="1">
      <alignment horizontal="center" vertical="center"/>
      <protection locked="0"/>
    </xf>
    <xf numFmtId="49" fontId="15" fillId="3" borderId="48" xfId="1" quotePrefix="1" applyNumberFormat="1" applyFont="1" applyFill="1" applyBorder="1" applyAlignment="1" applyProtection="1">
      <alignment horizontal="center" vertical="center"/>
      <protection locked="0"/>
    </xf>
    <xf numFmtId="49" fontId="15" fillId="0" borderId="48" xfId="1" applyNumberFormat="1" applyFont="1" applyBorder="1" applyAlignment="1" applyProtection="1">
      <alignment horizontal="center" vertical="center"/>
      <protection locked="0"/>
    </xf>
    <xf numFmtId="0" fontId="15" fillId="0" borderId="20" xfId="1" applyFont="1" applyBorder="1" applyProtection="1">
      <alignment vertical="center"/>
      <protection locked="0"/>
    </xf>
    <xf numFmtId="178" fontId="16" fillId="0" borderId="17" xfId="1" applyNumberFormat="1" applyFont="1" applyBorder="1" applyAlignment="1">
      <alignment horizontal="right" vertical="center"/>
    </xf>
    <xf numFmtId="0" fontId="16" fillId="0" borderId="20" xfId="1" applyFont="1" applyBorder="1" applyProtection="1">
      <alignment vertical="center"/>
      <protection locked="0"/>
    </xf>
    <xf numFmtId="178" fontId="16" fillId="0" borderId="17" xfId="6" applyNumberFormat="1" applyFont="1" applyBorder="1" applyProtection="1">
      <alignment vertical="center"/>
      <protection locked="0"/>
    </xf>
    <xf numFmtId="49" fontId="15" fillId="3" borderId="106" xfId="1" quotePrefix="1" applyNumberFormat="1" applyFont="1" applyFill="1" applyBorder="1" applyAlignment="1" applyProtection="1">
      <alignment horizontal="center" vertical="center"/>
      <protection locked="0"/>
    </xf>
    <xf numFmtId="178" fontId="15" fillId="3" borderId="17" xfId="1" applyNumberFormat="1" applyFont="1" applyFill="1" applyBorder="1">
      <alignment vertical="center"/>
    </xf>
    <xf numFmtId="178" fontId="16" fillId="0" borderId="47" xfId="13" applyNumberFormat="1" applyFont="1" applyBorder="1" applyAlignment="1" applyProtection="1">
      <alignment horizontal="right" vertical="center"/>
      <protection locked="0"/>
    </xf>
    <xf numFmtId="178" fontId="11" fillId="0" borderId="0" xfId="1" applyNumberFormat="1" applyFont="1" applyProtection="1">
      <alignment vertical="center"/>
      <protection locked="0"/>
    </xf>
    <xf numFmtId="178" fontId="16" fillId="0" borderId="17" xfId="1" applyNumberFormat="1" applyFont="1" applyBorder="1" applyAlignment="1" applyProtection="1">
      <alignment horizontal="right" vertical="center"/>
      <protection locked="0"/>
    </xf>
    <xf numFmtId="178" fontId="16" fillId="0" borderId="58" xfId="1" applyNumberFormat="1" applyFont="1" applyBorder="1" applyAlignment="1">
      <alignment horizontal="right" vertical="center"/>
    </xf>
    <xf numFmtId="0" fontId="9" fillId="3" borderId="84" xfId="1" applyFont="1" applyFill="1" applyBorder="1" applyProtection="1">
      <alignment vertical="center"/>
      <protection locked="0"/>
    </xf>
    <xf numFmtId="0" fontId="9" fillId="0" borderId="40" xfId="1" applyFont="1" applyBorder="1" applyProtection="1">
      <alignment vertical="center"/>
      <protection locked="0"/>
    </xf>
    <xf numFmtId="178" fontId="15" fillId="3" borderId="17" xfId="2" applyNumberFormat="1" applyFont="1" applyFill="1" applyBorder="1" applyAlignment="1" applyProtection="1">
      <alignment horizontal="right" vertical="center"/>
    </xf>
    <xf numFmtId="178" fontId="15" fillId="3" borderId="47" xfId="2" applyNumberFormat="1" applyFont="1" applyFill="1" applyBorder="1" applyAlignment="1" applyProtection="1">
      <alignment horizontal="right" vertical="center"/>
    </xf>
    <xf numFmtId="178" fontId="15" fillId="3" borderId="17" xfId="1" applyNumberFormat="1" applyFont="1" applyFill="1" applyBorder="1" applyProtection="1">
      <alignment vertical="center"/>
      <protection locked="0"/>
    </xf>
    <xf numFmtId="0" fontId="13" fillId="0" borderId="20" xfId="1" applyFont="1" applyBorder="1" applyProtection="1">
      <alignment vertical="center"/>
      <protection locked="0"/>
    </xf>
    <xf numFmtId="178" fontId="9" fillId="2" borderId="3" xfId="1" applyNumberFormat="1" applyFont="1" applyFill="1" applyBorder="1" applyAlignment="1">
      <alignment horizontal="right" vertical="center"/>
    </xf>
    <xf numFmtId="178" fontId="9" fillId="2" borderId="4" xfId="1" applyNumberFormat="1" applyFont="1" applyFill="1" applyBorder="1" applyAlignment="1">
      <alignment horizontal="right" vertical="center"/>
    </xf>
    <xf numFmtId="0" fontId="12" fillId="0" borderId="0" xfId="0" applyFont="1" applyAlignment="1" applyProtection="1">
      <alignment vertical="center" wrapText="1"/>
      <protection locked="0"/>
    </xf>
    <xf numFmtId="178" fontId="11" fillId="0" borderId="45" xfId="1" applyNumberFormat="1" applyFont="1" applyBorder="1" applyProtection="1">
      <alignment vertical="center"/>
      <protection locked="0"/>
    </xf>
    <xf numFmtId="178" fontId="11" fillId="0" borderId="44" xfId="1" applyNumberFormat="1" applyFont="1" applyBorder="1" applyAlignment="1" applyProtection="1">
      <alignment horizontal="right" vertical="center"/>
      <protection locked="0"/>
    </xf>
    <xf numFmtId="49" fontId="11" fillId="0" borderId="59" xfId="1" applyNumberFormat="1" applyFont="1" applyBorder="1" applyAlignment="1" applyProtection="1">
      <alignment horizontal="center" vertical="center" shrinkToFit="1"/>
      <protection locked="0"/>
    </xf>
    <xf numFmtId="178" fontId="11" fillId="0" borderId="109" xfId="1" applyNumberFormat="1" applyFont="1" applyBorder="1" applyProtection="1">
      <alignment vertical="center"/>
      <protection locked="0"/>
    </xf>
    <xf numFmtId="178" fontId="11" fillId="0" borderId="113" xfId="1" applyNumberFormat="1" applyFont="1" applyBorder="1" applyProtection="1">
      <alignment vertical="center"/>
      <protection locked="0"/>
    </xf>
    <xf numFmtId="178" fontId="11" fillId="0" borderId="60" xfId="1" applyNumberFormat="1" applyFont="1" applyBorder="1" applyAlignment="1" applyProtection="1">
      <alignment horizontal="right" vertical="center"/>
      <protection locked="0"/>
    </xf>
    <xf numFmtId="178" fontId="9" fillId="2" borderId="3" xfId="3" applyNumberFormat="1" applyFont="1" applyFill="1" applyBorder="1" applyAlignment="1" applyProtection="1">
      <alignment horizontal="right" vertical="center"/>
    </xf>
    <xf numFmtId="178" fontId="9" fillId="2" borderId="4" xfId="3" applyNumberFormat="1" applyFont="1" applyFill="1" applyBorder="1" applyAlignment="1" applyProtection="1">
      <alignment horizontal="right" vertical="center"/>
    </xf>
    <xf numFmtId="178" fontId="9" fillId="2" borderId="2" xfId="3" applyNumberFormat="1" applyFont="1" applyFill="1" applyBorder="1" applyAlignment="1" applyProtection="1">
      <alignment horizontal="right" vertical="center"/>
    </xf>
    <xf numFmtId="178" fontId="9" fillId="2" borderId="6" xfId="3" applyNumberFormat="1" applyFont="1" applyFill="1" applyBorder="1" applyAlignment="1" applyProtection="1">
      <alignment horizontal="right" vertical="center"/>
    </xf>
    <xf numFmtId="178" fontId="11" fillId="0" borderId="10" xfId="1" applyNumberFormat="1" applyFont="1" applyBorder="1" applyProtection="1">
      <alignment vertical="center"/>
      <protection locked="0"/>
    </xf>
    <xf numFmtId="178" fontId="11" fillId="0" borderId="11" xfId="1" applyNumberFormat="1" applyFont="1" applyBorder="1" applyProtection="1">
      <alignment vertical="center"/>
      <protection locked="0"/>
    </xf>
    <xf numFmtId="178" fontId="11" fillId="0" borderId="89" xfId="1" applyNumberFormat="1" applyFont="1" applyBorder="1" applyProtection="1">
      <alignment vertical="center"/>
      <protection locked="0"/>
    </xf>
    <xf numFmtId="178" fontId="11" fillId="0" borderId="80" xfId="1" applyNumberFormat="1" applyFont="1" applyBorder="1" applyAlignment="1" applyProtection="1">
      <alignment horizontal="right" vertical="center"/>
      <protection locked="0"/>
    </xf>
    <xf numFmtId="178" fontId="11" fillId="0" borderId="89" xfId="1" applyNumberFormat="1" applyFont="1" applyBorder="1" applyAlignment="1" applyProtection="1">
      <alignment horizontal="right" vertical="center"/>
      <protection locked="0"/>
    </xf>
    <xf numFmtId="178" fontId="11" fillId="0" borderId="94" xfId="1" applyNumberFormat="1" applyFont="1" applyBorder="1" applyAlignment="1" applyProtection="1">
      <alignment horizontal="right" vertical="center"/>
      <protection locked="0"/>
    </xf>
    <xf numFmtId="178" fontId="11" fillId="0" borderId="93" xfId="1" applyNumberFormat="1" applyFont="1" applyBorder="1" applyAlignment="1" applyProtection="1">
      <alignment horizontal="right" vertical="center"/>
      <protection locked="0"/>
    </xf>
    <xf numFmtId="178" fontId="9" fillId="3" borderId="16" xfId="3" applyNumberFormat="1" applyFont="1" applyFill="1" applyBorder="1" applyAlignment="1" applyProtection="1">
      <alignment horizontal="right" vertical="center"/>
    </xf>
    <xf numFmtId="178" fontId="9" fillId="0" borderId="0" xfId="1" applyNumberFormat="1" applyFont="1" applyAlignment="1" applyProtection="1">
      <alignment horizontal="right" vertical="center"/>
      <protection locked="0"/>
    </xf>
    <xf numFmtId="178" fontId="11" fillId="0" borderId="141" xfId="1" applyNumberFormat="1" applyFont="1" applyBorder="1" applyAlignment="1" applyProtection="1">
      <alignment horizontal="right" vertical="center"/>
      <protection locked="0"/>
    </xf>
    <xf numFmtId="178" fontId="9" fillId="3" borderId="80" xfId="3" applyNumberFormat="1" applyFont="1" applyFill="1" applyBorder="1" applyAlignment="1" applyProtection="1">
      <alignment horizontal="right" vertical="center"/>
    </xf>
    <xf numFmtId="178" fontId="9" fillId="3" borderId="98" xfId="3" applyNumberFormat="1" applyFont="1" applyFill="1" applyBorder="1" applyAlignment="1" applyProtection="1">
      <alignment horizontal="right" vertical="center"/>
    </xf>
    <xf numFmtId="178" fontId="9" fillId="3" borderId="17" xfId="3" applyNumberFormat="1" applyFont="1" applyFill="1" applyBorder="1" applyAlignment="1" applyProtection="1">
      <alignment horizontal="right" vertical="center"/>
    </xf>
    <xf numFmtId="178" fontId="9" fillId="3" borderId="91" xfId="3" applyNumberFormat="1" applyFont="1" applyFill="1" applyBorder="1" applyAlignment="1" applyProtection="1">
      <alignment horizontal="right" vertical="center"/>
    </xf>
    <xf numFmtId="178" fontId="11" fillId="0" borderId="98" xfId="1" applyNumberFormat="1" applyFont="1" applyBorder="1" applyAlignment="1" applyProtection="1">
      <alignment horizontal="right" vertical="center"/>
      <protection locked="0"/>
    </xf>
    <xf numFmtId="178" fontId="9" fillId="3" borderId="89" xfId="3" applyNumberFormat="1" applyFont="1" applyFill="1" applyBorder="1" applyAlignment="1" applyProtection="1">
      <alignment horizontal="right" vertical="center"/>
    </xf>
    <xf numFmtId="0" fontId="9" fillId="0" borderId="0" xfId="1" applyFont="1" applyAlignment="1" applyProtection="1">
      <alignment horizontal="right" vertical="center"/>
      <protection locked="0"/>
    </xf>
    <xf numFmtId="178" fontId="11" fillId="0" borderId="89" xfId="3" applyNumberFormat="1" applyFont="1" applyFill="1" applyBorder="1" applyAlignment="1" applyProtection="1">
      <alignment horizontal="right" vertical="center"/>
      <protection locked="0"/>
    </xf>
    <xf numFmtId="178" fontId="11" fillId="0" borderId="98" xfId="3" applyNumberFormat="1" applyFont="1" applyFill="1" applyBorder="1" applyAlignment="1" applyProtection="1">
      <alignment horizontal="right" vertical="center"/>
      <protection locked="0"/>
    </xf>
    <xf numFmtId="178" fontId="9" fillId="3" borderId="80" xfId="1" applyNumberFormat="1" applyFont="1" applyFill="1" applyBorder="1" applyAlignment="1">
      <alignment horizontal="right" vertical="center"/>
    </xf>
    <xf numFmtId="178" fontId="9" fillId="3" borderId="35" xfId="1" applyNumberFormat="1" applyFont="1" applyFill="1" applyBorder="1" applyAlignment="1">
      <alignment horizontal="right" vertical="center"/>
    </xf>
    <xf numFmtId="178" fontId="9" fillId="3" borderId="104" xfId="1" applyNumberFormat="1" applyFont="1" applyFill="1" applyBorder="1" applyAlignment="1">
      <alignment horizontal="right" vertical="center"/>
    </xf>
    <xf numFmtId="178" fontId="9" fillId="3" borderId="104" xfId="3" applyNumberFormat="1" applyFont="1" applyFill="1" applyBorder="1" applyAlignment="1" applyProtection="1">
      <alignment horizontal="right" vertical="center"/>
    </xf>
    <xf numFmtId="178" fontId="11" fillId="0" borderId="129" xfId="1" applyNumberFormat="1" applyFont="1" applyBorder="1" applyAlignment="1" applyProtection="1">
      <alignment horizontal="right" vertical="center"/>
      <protection locked="0"/>
    </xf>
    <xf numFmtId="178" fontId="9" fillId="3" borderId="104" xfId="2" applyNumberFormat="1" applyFont="1" applyFill="1" applyBorder="1" applyAlignment="1" applyProtection="1">
      <alignment horizontal="right" vertical="center"/>
    </xf>
    <xf numFmtId="178" fontId="19" fillId="0" borderId="0" xfId="1" applyNumberFormat="1" applyFont="1" applyAlignment="1" applyProtection="1">
      <alignment horizontal="right" vertical="center"/>
      <protection locked="0"/>
    </xf>
    <xf numFmtId="178" fontId="9" fillId="3" borderId="109" xfId="3" applyNumberFormat="1" applyFont="1" applyFill="1" applyBorder="1" applyAlignment="1" applyProtection="1">
      <alignment horizontal="right" vertical="center"/>
    </xf>
    <xf numFmtId="178" fontId="9" fillId="3" borderId="109" xfId="1" applyNumberFormat="1" applyFont="1" applyFill="1" applyBorder="1" applyAlignment="1">
      <alignment horizontal="right" vertical="center"/>
    </xf>
    <xf numFmtId="178" fontId="11" fillId="0" borderId="109" xfId="1" applyNumberFormat="1" applyFont="1" applyBorder="1" applyAlignment="1" applyProtection="1">
      <alignment horizontal="right" vertical="center"/>
      <protection locked="0"/>
    </xf>
    <xf numFmtId="178" fontId="9" fillId="3" borderId="80" xfId="1" applyNumberFormat="1" applyFont="1" applyFill="1" applyBorder="1" applyAlignment="1" applyProtection="1">
      <alignment horizontal="right" vertical="center"/>
      <protection locked="0"/>
    </xf>
    <xf numFmtId="178" fontId="9" fillId="3" borderId="47" xfId="3" applyNumberFormat="1" applyFont="1" applyFill="1" applyBorder="1" applyAlignment="1" applyProtection="1">
      <alignment horizontal="right" vertical="center"/>
    </xf>
    <xf numFmtId="178" fontId="9" fillId="3" borderId="89" xfId="2" applyNumberFormat="1" applyFont="1" applyFill="1" applyBorder="1" applyAlignment="1" applyProtection="1">
      <alignment horizontal="right" vertical="center"/>
    </xf>
    <xf numFmtId="178" fontId="9" fillId="3" borderId="35" xfId="3" applyNumberFormat="1" applyFont="1" applyFill="1" applyBorder="1" applyAlignment="1" applyProtection="1">
      <alignment horizontal="right" vertical="center"/>
    </xf>
    <xf numFmtId="178" fontId="9" fillId="3" borderId="115" xfId="3" applyNumberFormat="1" applyFont="1" applyFill="1" applyBorder="1" applyAlignment="1" applyProtection="1">
      <alignment horizontal="right" vertical="center"/>
    </xf>
    <xf numFmtId="178" fontId="11" fillId="0" borderId="115" xfId="1" applyNumberFormat="1" applyFont="1" applyBorder="1" applyProtection="1">
      <alignment vertical="center"/>
      <protection locked="0"/>
    </xf>
    <xf numFmtId="178" fontId="11" fillId="0" borderId="115" xfId="1" applyNumberFormat="1" applyFont="1" applyBorder="1" applyAlignment="1" applyProtection="1">
      <alignment horizontal="right" vertical="center"/>
      <protection locked="0"/>
    </xf>
    <xf numFmtId="178" fontId="9" fillId="3" borderId="89" xfId="1" applyNumberFormat="1" applyFont="1" applyFill="1" applyBorder="1">
      <alignment vertical="center"/>
    </xf>
    <xf numFmtId="0" fontId="10" fillId="0" borderId="0" xfId="1" applyFont="1" applyAlignment="1" applyProtection="1">
      <alignment horizontal="right" vertical="center"/>
      <protection locked="0"/>
    </xf>
    <xf numFmtId="178" fontId="15" fillId="3" borderId="89" xfId="2" applyNumberFormat="1" applyFont="1" applyFill="1" applyBorder="1" applyAlignment="1" applyProtection="1">
      <alignment horizontal="right" vertical="center"/>
    </xf>
    <xf numFmtId="178" fontId="15" fillId="3" borderId="35" xfId="2" applyNumberFormat="1" applyFont="1" applyFill="1" applyBorder="1" applyAlignment="1" applyProtection="1">
      <alignment horizontal="right" vertical="center"/>
    </xf>
    <xf numFmtId="178" fontId="15" fillId="0" borderId="0" xfId="1" applyNumberFormat="1" applyFont="1" applyAlignment="1" applyProtection="1">
      <alignment horizontal="right" vertical="center"/>
      <protection locked="0"/>
    </xf>
    <xf numFmtId="178" fontId="16" fillId="0" borderId="89" xfId="1" applyNumberFormat="1" applyFont="1" applyBorder="1" applyAlignment="1" applyProtection="1">
      <alignment horizontal="right" vertical="center"/>
      <protection locked="0"/>
    </xf>
    <xf numFmtId="178" fontId="9" fillId="3" borderId="89" xfId="1" applyNumberFormat="1" applyFont="1" applyFill="1" applyBorder="1" applyAlignment="1" applyProtection="1">
      <alignment horizontal="right" vertical="center"/>
      <protection locked="0"/>
    </xf>
    <xf numFmtId="178" fontId="15" fillId="3" borderId="109" xfId="2" applyNumberFormat="1" applyFont="1" applyFill="1" applyBorder="1" applyAlignment="1" applyProtection="1">
      <alignment horizontal="right" vertical="center"/>
    </xf>
    <xf numFmtId="178" fontId="16" fillId="0" borderId="18" xfId="9" applyNumberFormat="1" applyFont="1" applyFill="1" applyBorder="1" applyAlignment="1" applyProtection="1">
      <alignment horizontal="right" vertical="center"/>
      <protection locked="0"/>
    </xf>
    <xf numFmtId="178" fontId="16" fillId="0" borderId="19" xfId="9" applyNumberFormat="1" applyFont="1" applyFill="1" applyBorder="1" applyAlignment="1" applyProtection="1">
      <alignment horizontal="right" vertical="center"/>
      <protection locked="0"/>
    </xf>
    <xf numFmtId="178" fontId="9" fillId="3" borderId="18" xfId="3" applyNumberFormat="1" applyFont="1" applyFill="1" applyBorder="1" applyAlignment="1" applyProtection="1">
      <alignment horizontal="right" vertical="center"/>
    </xf>
    <xf numFmtId="178" fontId="9" fillId="3" borderId="19" xfId="3" applyNumberFormat="1" applyFont="1" applyFill="1" applyBorder="1" applyAlignment="1" applyProtection="1">
      <alignment horizontal="right" vertical="center"/>
    </xf>
    <xf numFmtId="178" fontId="11" fillId="0" borderId="89" xfId="1" applyNumberFormat="1" applyFont="1" applyBorder="1" applyAlignment="1" applyProtection="1">
      <alignment horizontal="center" vertical="center"/>
      <protection locked="0"/>
    </xf>
    <xf numFmtId="178" fontId="11" fillId="0" borderId="89" xfId="6" applyNumberFormat="1" applyFont="1" applyBorder="1" applyAlignment="1" applyProtection="1">
      <alignment horizontal="right" vertical="center"/>
      <protection locked="0"/>
    </xf>
    <xf numFmtId="178" fontId="11" fillId="0" borderId="17" xfId="6" applyNumberFormat="1" applyFont="1" applyBorder="1" applyAlignment="1" applyProtection="1">
      <alignment horizontal="right" vertical="center"/>
      <protection locked="0"/>
    </xf>
    <xf numFmtId="178" fontId="15" fillId="3" borderId="104" xfId="2" applyNumberFormat="1" applyFont="1" applyFill="1" applyBorder="1" applyAlignment="1" applyProtection="1">
      <alignment horizontal="right" vertical="center"/>
    </xf>
    <xf numFmtId="178" fontId="9" fillId="3" borderId="123" xfId="1" applyNumberFormat="1" applyFont="1" applyFill="1" applyBorder="1" applyAlignment="1">
      <alignment horizontal="right" vertical="center"/>
    </xf>
    <xf numFmtId="178" fontId="9" fillId="3" borderId="58" xfId="3" applyNumberFormat="1" applyFont="1" applyFill="1" applyBorder="1" applyAlignment="1" applyProtection="1">
      <alignment horizontal="right" vertical="center"/>
    </xf>
    <xf numFmtId="178" fontId="11" fillId="0" borderId="98" xfId="1" applyNumberFormat="1" applyFont="1" applyBorder="1" applyProtection="1">
      <alignment vertical="center"/>
      <protection locked="0"/>
    </xf>
    <xf numFmtId="178" fontId="11" fillId="0" borderId="80" xfId="3" applyNumberFormat="1" applyFont="1" applyFill="1" applyBorder="1" applyAlignment="1" applyProtection="1">
      <alignment horizontal="right" vertical="center"/>
      <protection locked="0"/>
    </xf>
    <xf numFmtId="178" fontId="14" fillId="0" borderId="0" xfId="1" applyNumberFormat="1" applyFont="1" applyAlignment="1" applyProtection="1">
      <alignment horizontal="right" vertical="center"/>
      <protection locked="0"/>
    </xf>
    <xf numFmtId="178" fontId="9" fillId="3" borderId="89" xfId="1" applyNumberFormat="1" applyFont="1" applyFill="1" applyBorder="1" applyProtection="1">
      <alignment vertical="center"/>
      <protection locked="0"/>
    </xf>
    <xf numFmtId="178" fontId="9" fillId="3" borderId="45" xfId="1" applyNumberFormat="1" applyFont="1" applyFill="1" applyBorder="1" applyAlignment="1">
      <alignment horizontal="right" vertical="center"/>
    </xf>
    <xf numFmtId="178" fontId="9" fillId="3" borderId="20" xfId="1" applyNumberFormat="1" applyFont="1" applyFill="1" applyBorder="1" applyAlignment="1">
      <alignment horizontal="right" vertical="center"/>
    </xf>
    <xf numFmtId="178" fontId="15" fillId="3" borderId="80" xfId="2" applyNumberFormat="1" applyFont="1" applyFill="1" applyBorder="1" applyAlignment="1" applyProtection="1">
      <alignment horizontal="right" vertical="center"/>
      <protection locked="0"/>
    </xf>
    <xf numFmtId="178" fontId="15" fillId="3" borderId="17" xfId="2" applyNumberFormat="1" applyFont="1" applyFill="1" applyBorder="1" applyAlignment="1" applyProtection="1">
      <alignment horizontal="right" vertical="center"/>
      <protection locked="0"/>
    </xf>
    <xf numFmtId="178" fontId="9" fillId="3" borderId="80" xfId="3" applyNumberFormat="1" applyFont="1" applyFill="1" applyBorder="1" applyAlignment="1" applyProtection="1">
      <alignment horizontal="right" vertical="center"/>
      <protection locked="0"/>
    </xf>
    <xf numFmtId="178" fontId="9" fillId="3" borderId="89" xfId="3" applyNumberFormat="1" applyFont="1" applyFill="1" applyBorder="1" applyAlignment="1" applyProtection="1">
      <alignment horizontal="right" vertical="center"/>
      <protection locked="0"/>
    </xf>
    <xf numFmtId="178" fontId="9" fillId="2" borderId="7" xfId="1" applyNumberFormat="1" applyFont="1" applyFill="1" applyBorder="1" applyAlignment="1">
      <alignment horizontal="right" vertical="center"/>
    </xf>
    <xf numFmtId="0" fontId="9" fillId="2" borderId="23" xfId="1" applyFont="1" applyFill="1" applyBorder="1" applyProtection="1">
      <alignment vertical="center"/>
      <protection locked="0"/>
    </xf>
    <xf numFmtId="178" fontId="11" fillId="0" borderId="46" xfId="1" applyNumberFormat="1" applyFont="1" applyBorder="1" applyProtection="1">
      <alignment vertical="center"/>
      <protection locked="0"/>
    </xf>
    <xf numFmtId="178" fontId="11" fillId="0" borderId="44" xfId="1" applyNumberFormat="1" applyFont="1" applyBorder="1" applyProtection="1">
      <alignment vertical="center"/>
      <protection locked="0"/>
    </xf>
    <xf numFmtId="178" fontId="11" fillId="0" borderId="112" xfId="1" applyNumberFormat="1" applyFont="1" applyBorder="1" applyProtection="1">
      <alignment vertical="center"/>
      <protection locked="0"/>
    </xf>
    <xf numFmtId="178" fontId="11" fillId="0" borderId="114" xfId="1" applyNumberFormat="1" applyFont="1" applyBorder="1" applyProtection="1">
      <alignment vertical="center"/>
      <protection locked="0"/>
    </xf>
    <xf numFmtId="178" fontId="11" fillId="0" borderId="60" xfId="1" applyNumberFormat="1" applyFont="1" applyBorder="1" applyProtection="1">
      <alignment vertical="center"/>
      <protection locked="0"/>
    </xf>
    <xf numFmtId="178" fontId="11" fillId="0" borderId="81" xfId="1" applyNumberFormat="1" applyFont="1" applyBorder="1" applyProtection="1">
      <alignment vertical="center"/>
      <protection locked="0"/>
    </xf>
    <xf numFmtId="178" fontId="11" fillId="0" borderId="80" xfId="1" applyNumberFormat="1" applyFont="1" applyBorder="1" applyProtection="1">
      <alignment vertical="center"/>
      <protection locked="0"/>
    </xf>
    <xf numFmtId="178" fontId="11" fillId="0" borderId="82" xfId="1" applyNumberFormat="1" applyFont="1" applyBorder="1" applyProtection="1">
      <alignment vertical="center"/>
      <protection locked="0"/>
    </xf>
    <xf numFmtId="178" fontId="11" fillId="0" borderId="110" xfId="1" applyNumberFormat="1" applyFont="1" applyBorder="1" applyProtection="1">
      <alignment vertical="center"/>
      <protection locked="0"/>
    </xf>
    <xf numFmtId="178" fontId="11" fillId="0" borderId="104" xfId="1" applyNumberFormat="1" applyFont="1" applyBorder="1" applyProtection="1">
      <alignment vertical="center"/>
      <protection locked="0"/>
    </xf>
    <xf numFmtId="178" fontId="11" fillId="0" borderId="107" xfId="1" applyNumberFormat="1" applyFont="1" applyBorder="1" applyProtection="1">
      <alignment vertical="center"/>
      <protection locked="0"/>
    </xf>
    <xf numFmtId="178" fontId="11" fillId="0" borderId="100" xfId="1" applyNumberFormat="1" applyFont="1" applyBorder="1" applyProtection="1">
      <alignment vertical="center"/>
      <protection locked="0"/>
    </xf>
    <xf numFmtId="178" fontId="11" fillId="0" borderId="35" xfId="1" applyNumberFormat="1" applyFont="1" applyBorder="1" applyProtection="1">
      <alignment vertical="center"/>
      <protection locked="0"/>
    </xf>
    <xf numFmtId="178" fontId="11" fillId="0" borderId="79" xfId="1" applyNumberFormat="1" applyFont="1" applyBorder="1" applyAlignment="1" applyProtection="1">
      <alignment horizontal="right" vertical="center"/>
      <protection locked="0"/>
    </xf>
    <xf numFmtId="178" fontId="11" fillId="0" borderId="82" xfId="1" applyNumberFormat="1" applyFont="1" applyBorder="1" applyAlignment="1" applyProtection="1">
      <alignment horizontal="right" vertical="center"/>
      <protection locked="0"/>
    </xf>
    <xf numFmtId="0" fontId="11" fillId="0" borderId="40" xfId="1" applyFont="1" applyBorder="1" applyAlignment="1" applyProtection="1">
      <alignment vertical="center" shrinkToFit="1"/>
      <protection locked="0"/>
    </xf>
    <xf numFmtId="0" fontId="9" fillId="2" borderId="34" xfId="1" applyFont="1" applyFill="1" applyBorder="1" applyAlignment="1" applyProtection="1">
      <alignment horizontal="right" vertical="center"/>
      <protection locked="0"/>
    </xf>
    <xf numFmtId="178" fontId="9" fillId="3" borderId="98" xfId="2" applyNumberFormat="1" applyFont="1" applyFill="1" applyBorder="1" applyAlignment="1" applyProtection="1">
      <alignment horizontal="right" vertical="center"/>
    </xf>
    <xf numFmtId="178" fontId="9" fillId="3" borderId="100" xfId="2" applyNumberFormat="1" applyFont="1" applyFill="1" applyBorder="1" applyAlignment="1" applyProtection="1">
      <alignment horizontal="right" vertical="center"/>
    </xf>
    <xf numFmtId="178" fontId="11" fillId="0" borderId="100" xfId="3" applyNumberFormat="1" applyFont="1" applyFill="1" applyBorder="1" applyAlignment="1" applyProtection="1">
      <alignment horizontal="right" vertical="center"/>
      <protection locked="0"/>
    </xf>
    <xf numFmtId="178" fontId="11" fillId="0" borderId="35" xfId="3" applyNumberFormat="1" applyFont="1" applyFill="1" applyBorder="1" applyAlignment="1" applyProtection="1">
      <alignment horizontal="right" vertical="center"/>
      <protection locked="0"/>
    </xf>
    <xf numFmtId="178" fontId="11" fillId="0" borderId="100" xfId="1" applyNumberFormat="1" applyFont="1" applyBorder="1" applyAlignment="1" applyProtection="1">
      <alignment horizontal="right" vertical="center"/>
      <protection locked="0"/>
    </xf>
    <xf numFmtId="178" fontId="11" fillId="0" borderId="93" xfId="1" applyNumberFormat="1" applyFont="1" applyBorder="1" applyProtection="1">
      <alignment vertical="center"/>
      <protection locked="0"/>
    </xf>
    <xf numFmtId="178" fontId="9" fillId="3" borderId="130" xfId="1" applyNumberFormat="1" applyFont="1" applyFill="1" applyBorder="1">
      <alignment vertical="center"/>
    </xf>
    <xf numFmtId="178" fontId="11" fillId="0" borderId="95" xfId="1" applyNumberFormat="1" applyFont="1" applyBorder="1" applyAlignment="1" applyProtection="1">
      <alignment horizontal="right" vertical="center"/>
      <protection locked="0"/>
    </xf>
    <xf numFmtId="178" fontId="9" fillId="3" borderId="90" xfId="1" applyNumberFormat="1" applyFont="1" applyFill="1" applyBorder="1">
      <alignment vertical="center"/>
    </xf>
    <xf numFmtId="178" fontId="9" fillId="3" borderId="86" xfId="1" applyNumberFormat="1" applyFont="1" applyFill="1" applyBorder="1">
      <alignment vertical="center"/>
    </xf>
    <xf numFmtId="178" fontId="11" fillId="0" borderId="90" xfId="1" applyNumberFormat="1" applyFont="1" applyBorder="1" applyProtection="1">
      <alignment vertical="center"/>
      <protection locked="0"/>
    </xf>
    <xf numFmtId="178" fontId="11" fillId="0" borderId="86" xfId="1" applyNumberFormat="1" applyFont="1" applyBorder="1" applyProtection="1">
      <alignment vertical="center"/>
      <protection locked="0"/>
    </xf>
    <xf numFmtId="178" fontId="11" fillId="0" borderId="116" xfId="1" applyNumberFormat="1" applyFont="1" applyBorder="1" applyProtection="1">
      <alignment vertical="center"/>
      <protection locked="0"/>
    </xf>
    <xf numFmtId="178" fontId="11" fillId="0" borderId="119" xfId="1" applyNumberFormat="1" applyFont="1" applyBorder="1" applyProtection="1">
      <alignment vertical="center"/>
      <protection locked="0"/>
    </xf>
    <xf numFmtId="178" fontId="16" fillId="0" borderId="89" xfId="1" applyNumberFormat="1" applyFont="1" applyBorder="1" applyProtection="1">
      <alignment vertical="center"/>
      <protection locked="0"/>
    </xf>
    <xf numFmtId="178" fontId="16" fillId="0" borderId="18" xfId="13" applyNumberFormat="1" applyFont="1" applyBorder="1" applyProtection="1">
      <alignment vertical="center"/>
      <protection locked="0"/>
    </xf>
    <xf numFmtId="178" fontId="16" fillId="0" borderId="19" xfId="13" applyNumberFormat="1" applyFont="1" applyBorder="1" applyProtection="1">
      <alignment vertical="center"/>
      <protection locked="0"/>
    </xf>
    <xf numFmtId="178" fontId="11" fillId="0" borderId="107" xfId="1" applyNumberFormat="1" applyFont="1" applyBorder="1" applyAlignment="1" applyProtection="1">
      <alignment horizontal="right" vertical="center"/>
      <protection locked="0"/>
    </xf>
    <xf numFmtId="178" fontId="9" fillId="3" borderId="86" xfId="1" applyNumberFormat="1" applyFont="1" applyFill="1" applyBorder="1" applyProtection="1">
      <alignment vertical="center"/>
      <protection locked="0"/>
    </xf>
    <xf numFmtId="178" fontId="15" fillId="3" borderId="100" xfId="2" applyNumberFormat="1" applyFont="1" applyFill="1" applyBorder="1" applyAlignment="1" applyProtection="1">
      <alignment horizontal="right" vertical="center"/>
    </xf>
    <xf numFmtId="178" fontId="15" fillId="3" borderId="98" xfId="2" applyNumberFormat="1" applyFont="1" applyFill="1" applyBorder="1" applyAlignment="1" applyProtection="1">
      <alignment horizontal="right" vertical="center"/>
    </xf>
    <xf numFmtId="178" fontId="9" fillId="3" borderId="100" xfId="1" applyNumberFormat="1" applyFont="1" applyFill="1" applyBorder="1" applyProtection="1">
      <alignment vertical="center"/>
      <protection locked="0"/>
    </xf>
    <xf numFmtId="178" fontId="9" fillId="3" borderId="98" xfId="1" applyNumberFormat="1" applyFont="1" applyFill="1" applyBorder="1" applyProtection="1">
      <alignment vertical="center"/>
      <protection locked="0"/>
    </xf>
    <xf numFmtId="178" fontId="9" fillId="3" borderId="90" xfId="1" applyNumberFormat="1" applyFont="1" applyFill="1" applyBorder="1" applyProtection="1">
      <alignment vertical="center"/>
      <protection locked="0"/>
    </xf>
    <xf numFmtId="178" fontId="9" fillId="2" borderId="6" xfId="1" applyNumberFormat="1" applyFont="1" applyFill="1" applyBorder="1" applyAlignment="1">
      <alignment horizontal="right" vertical="center"/>
    </xf>
    <xf numFmtId="178" fontId="9" fillId="2" borderId="36" xfId="1" applyNumberFormat="1" applyFont="1" applyFill="1" applyBorder="1" applyAlignment="1">
      <alignment horizontal="right" vertical="center"/>
    </xf>
    <xf numFmtId="0" fontId="12" fillId="0" borderId="0" xfId="0" applyFont="1" applyAlignment="1" applyProtection="1">
      <alignment wrapText="1"/>
      <protection locked="0"/>
    </xf>
    <xf numFmtId="49" fontId="11" fillId="0" borderId="57" xfId="1" applyNumberFormat="1" applyFont="1" applyBorder="1" applyAlignment="1" applyProtection="1">
      <alignment horizontal="center" vertical="center" shrinkToFit="1"/>
      <protection locked="0"/>
    </xf>
    <xf numFmtId="178" fontId="11" fillId="0" borderId="11" xfId="1" applyNumberFormat="1" applyFont="1" applyBorder="1">
      <alignment vertical="center"/>
    </xf>
    <xf numFmtId="178" fontId="11" fillId="0" borderId="65" xfId="1" applyNumberFormat="1" applyFont="1" applyBorder="1">
      <alignment vertical="center"/>
    </xf>
    <xf numFmtId="0" fontId="11" fillId="0" borderId="37" xfId="1" applyFont="1" applyBorder="1" applyAlignment="1" applyProtection="1">
      <alignment horizontal="right" vertical="center" shrinkToFit="1"/>
      <protection locked="0"/>
    </xf>
    <xf numFmtId="0" fontId="11" fillId="0" borderId="0" xfId="1" applyFont="1" applyAlignment="1" applyProtection="1">
      <alignment horizontal="right" vertical="center" shrinkToFit="1"/>
      <protection locked="0"/>
    </xf>
    <xf numFmtId="178" fontId="11" fillId="0" borderId="113" xfId="1" applyNumberFormat="1" applyFont="1" applyBorder="1">
      <alignment vertical="center"/>
    </xf>
    <xf numFmtId="178" fontId="11" fillId="0" borderId="102" xfId="1" applyNumberFormat="1" applyFont="1" applyBorder="1">
      <alignment vertical="center"/>
    </xf>
    <xf numFmtId="178" fontId="9" fillId="2" borderId="5" xfId="3" applyNumberFormat="1" applyFont="1" applyFill="1" applyBorder="1" applyAlignment="1" applyProtection="1">
      <alignment horizontal="right" vertical="center"/>
    </xf>
    <xf numFmtId="178" fontId="9" fillId="2" borderId="36" xfId="3" applyNumberFormat="1" applyFont="1" applyFill="1" applyBorder="1" applyAlignment="1" applyProtection="1">
      <alignment horizontal="right" vertical="center"/>
    </xf>
    <xf numFmtId="178" fontId="11" fillId="0" borderId="99" xfId="1" applyNumberFormat="1" applyFont="1" applyBorder="1" applyAlignment="1">
      <alignment horizontal="right" vertical="center"/>
    </xf>
    <xf numFmtId="178" fontId="11" fillId="0" borderId="78" xfId="1" applyNumberFormat="1" applyFont="1" applyBorder="1" applyAlignment="1">
      <alignment horizontal="right" vertical="center"/>
    </xf>
    <xf numFmtId="178" fontId="11" fillId="0" borderId="111" xfId="1" applyNumberFormat="1" applyFont="1" applyBorder="1" applyAlignment="1">
      <alignment horizontal="right" vertical="center"/>
    </xf>
    <xf numFmtId="178" fontId="11" fillId="0" borderId="104" xfId="1" applyNumberFormat="1" applyFont="1" applyBorder="1" applyAlignment="1" applyProtection="1">
      <alignment horizontal="right" vertical="center"/>
      <protection locked="0"/>
    </xf>
    <xf numFmtId="0" fontId="11" fillId="0" borderId="93" xfId="1" applyFont="1" applyBorder="1" applyAlignment="1" applyProtection="1">
      <alignment horizontal="right" vertical="center"/>
      <protection locked="0"/>
    </xf>
    <xf numFmtId="0" fontId="11" fillId="0" borderId="21" xfId="1" applyFont="1" applyBorder="1" applyAlignment="1" applyProtection="1">
      <alignment horizontal="right" vertical="center"/>
      <protection locked="0"/>
    </xf>
    <xf numFmtId="38" fontId="11" fillId="0" borderId="93" xfId="3" applyFont="1" applyFill="1" applyBorder="1" applyAlignment="1" applyProtection="1">
      <alignment horizontal="right" vertical="center"/>
      <protection locked="0"/>
    </xf>
    <xf numFmtId="38" fontId="11" fillId="0" borderId="88" xfId="3" applyFont="1" applyFill="1" applyBorder="1" applyAlignment="1" applyProtection="1">
      <alignment horizontal="right" vertical="center"/>
      <protection locked="0"/>
    </xf>
    <xf numFmtId="38" fontId="11" fillId="0" borderId="135" xfId="3" applyFont="1" applyFill="1" applyBorder="1" applyAlignment="1" applyProtection="1">
      <alignment horizontal="right" vertical="center"/>
      <protection locked="0"/>
    </xf>
    <xf numFmtId="38" fontId="11" fillId="0" borderId="101" xfId="3" applyFont="1" applyFill="1" applyBorder="1" applyAlignment="1" applyProtection="1">
      <alignment horizontal="right" vertical="center"/>
      <protection locked="0"/>
    </xf>
    <xf numFmtId="178" fontId="9" fillId="2" borderId="7" xfId="3" applyNumberFormat="1" applyFont="1" applyFill="1" applyBorder="1" applyAlignment="1" applyProtection="1">
      <alignment horizontal="right" vertical="center"/>
    </xf>
    <xf numFmtId="0" fontId="9" fillId="2" borderId="38" xfId="1" applyFont="1" applyFill="1" applyBorder="1" applyAlignment="1" applyProtection="1">
      <alignment horizontal="right" vertical="center"/>
      <protection locked="0"/>
    </xf>
    <xf numFmtId="178" fontId="9" fillId="3" borderId="27" xfId="3" applyNumberFormat="1" applyFont="1" applyFill="1" applyBorder="1" applyAlignment="1" applyProtection="1">
      <alignment horizontal="right" vertical="center"/>
    </xf>
    <xf numFmtId="178" fontId="9" fillId="3" borderId="24" xfId="3" applyNumberFormat="1" applyFont="1" applyFill="1" applyBorder="1" applyAlignment="1" applyProtection="1">
      <alignment horizontal="right" vertical="center"/>
    </xf>
    <xf numFmtId="178" fontId="9" fillId="3" borderId="23" xfId="3" applyNumberFormat="1" applyFont="1" applyFill="1" applyBorder="1" applyAlignment="1" applyProtection="1">
      <alignment horizontal="right" vertical="center"/>
    </xf>
    <xf numFmtId="178" fontId="9" fillId="3" borderId="67" xfId="3" applyNumberFormat="1" applyFont="1" applyFill="1" applyBorder="1" applyAlignment="1" applyProtection="1">
      <alignment horizontal="right" vertical="center"/>
    </xf>
    <xf numFmtId="178" fontId="9" fillId="0" borderId="37" xfId="1" applyNumberFormat="1" applyFont="1" applyBorder="1" applyAlignment="1" applyProtection="1">
      <alignment horizontal="right" vertical="center"/>
      <protection locked="0"/>
    </xf>
    <xf numFmtId="178" fontId="11" fillId="0" borderId="138" xfId="1" applyNumberFormat="1" applyFont="1" applyBorder="1" applyAlignment="1" applyProtection="1">
      <alignment horizontal="right" vertical="center"/>
      <protection locked="0"/>
    </xf>
    <xf numFmtId="178" fontId="9" fillId="3" borderId="116" xfId="3" applyNumberFormat="1" applyFont="1" applyFill="1" applyBorder="1" applyAlignment="1" applyProtection="1">
      <alignment horizontal="right" vertical="center"/>
    </xf>
    <xf numFmtId="178" fontId="9" fillId="3" borderId="117" xfId="3" applyNumberFormat="1" applyFont="1" applyFill="1" applyBorder="1" applyAlignment="1" applyProtection="1">
      <alignment horizontal="right" vertical="center"/>
    </xf>
    <xf numFmtId="178" fontId="9" fillId="3" borderId="81" xfId="3" applyNumberFormat="1" applyFont="1" applyFill="1" applyBorder="1" applyAlignment="1" applyProtection="1">
      <alignment horizontal="right" vertical="center"/>
    </xf>
    <xf numFmtId="178" fontId="9" fillId="3" borderId="99" xfId="3" applyNumberFormat="1" applyFont="1" applyFill="1" applyBorder="1" applyAlignment="1" applyProtection="1">
      <alignment horizontal="right" vertical="center"/>
    </xf>
    <xf numFmtId="178" fontId="11" fillId="0" borderId="81" xfId="1" applyNumberFormat="1" applyFont="1" applyBorder="1" applyAlignment="1" applyProtection="1">
      <alignment horizontal="right" vertical="center"/>
      <protection locked="0"/>
    </xf>
    <xf numFmtId="178" fontId="11" fillId="0" borderId="35" xfId="1" applyNumberFormat="1" applyFont="1" applyBorder="1" applyAlignment="1" applyProtection="1">
      <alignment horizontal="right" vertical="center"/>
      <protection locked="0"/>
    </xf>
    <xf numFmtId="49" fontId="9" fillId="3" borderId="57" xfId="1" quotePrefix="1" applyNumberFormat="1" applyFont="1" applyFill="1" applyBorder="1" applyAlignment="1" applyProtection="1">
      <alignment horizontal="center" vertical="center"/>
      <protection locked="0"/>
    </xf>
    <xf numFmtId="178" fontId="9" fillId="3" borderId="100" xfId="3" applyNumberFormat="1" applyFont="1" applyFill="1" applyBorder="1" applyAlignment="1" applyProtection="1">
      <alignment horizontal="right" vertical="center"/>
    </xf>
    <xf numFmtId="0" fontId="9" fillId="0" borderId="37" xfId="1" applyFont="1" applyBorder="1" applyAlignment="1" applyProtection="1">
      <alignment horizontal="right" vertical="center"/>
      <protection locked="0"/>
    </xf>
    <xf numFmtId="178" fontId="9" fillId="3" borderId="116" xfId="1" applyNumberFormat="1" applyFont="1" applyFill="1" applyBorder="1" applyAlignment="1">
      <alignment horizontal="right" vertical="center"/>
    </xf>
    <xf numFmtId="178" fontId="9" fillId="3" borderId="117" xfId="1" applyNumberFormat="1" applyFont="1" applyFill="1" applyBorder="1" applyAlignment="1">
      <alignment horizontal="right" vertical="center"/>
    </xf>
    <xf numFmtId="178" fontId="9" fillId="3" borderId="81" xfId="1" applyNumberFormat="1" applyFont="1" applyFill="1" applyBorder="1" applyAlignment="1">
      <alignment horizontal="right" vertical="center"/>
    </xf>
    <xf numFmtId="178" fontId="11" fillId="0" borderId="81" xfId="3" applyNumberFormat="1" applyFont="1" applyFill="1" applyBorder="1" applyAlignment="1" applyProtection="1">
      <alignment horizontal="right" vertical="center"/>
      <protection locked="0"/>
    </xf>
    <xf numFmtId="178" fontId="11" fillId="0" borderId="37" xfId="1" applyNumberFormat="1" applyFont="1" applyBorder="1" applyAlignment="1" applyProtection="1">
      <alignment horizontal="right" vertical="center"/>
      <protection locked="0"/>
    </xf>
    <xf numFmtId="178" fontId="11" fillId="3" borderId="116" xfId="3" applyNumberFormat="1" applyFont="1" applyFill="1" applyBorder="1" applyAlignment="1" applyProtection="1">
      <alignment horizontal="right" vertical="center"/>
    </xf>
    <xf numFmtId="178" fontId="11" fillId="3" borderId="117" xfId="3" applyNumberFormat="1" applyFont="1" applyFill="1" applyBorder="1" applyAlignment="1" applyProtection="1">
      <alignment horizontal="right" vertical="center"/>
    </xf>
    <xf numFmtId="178" fontId="9" fillId="3" borderId="100" xfId="1" applyNumberFormat="1" applyFont="1" applyFill="1" applyBorder="1" applyAlignment="1">
      <alignment horizontal="right" vertical="center"/>
    </xf>
    <xf numFmtId="178" fontId="9" fillId="3" borderId="104" xfId="1" applyNumberFormat="1" applyFont="1" applyFill="1" applyBorder="1" applyAlignment="1" applyProtection="1">
      <alignment horizontal="right" vertical="center"/>
      <protection locked="0"/>
    </xf>
    <xf numFmtId="178" fontId="11" fillId="3" borderId="116" xfId="1" applyNumberFormat="1" applyFont="1" applyFill="1" applyBorder="1">
      <alignment vertical="center"/>
    </xf>
    <xf numFmtId="178" fontId="11" fillId="3" borderId="117" xfId="1" applyNumberFormat="1" applyFont="1" applyFill="1" applyBorder="1">
      <alignment vertical="center"/>
    </xf>
    <xf numFmtId="178" fontId="9" fillId="3" borderId="100" xfId="3" applyNumberFormat="1" applyFont="1" applyFill="1" applyBorder="1" applyAlignment="1" applyProtection="1">
      <alignment horizontal="right" vertical="center"/>
      <protection locked="0"/>
    </xf>
    <xf numFmtId="178" fontId="9" fillId="3" borderId="125" xfId="2" applyNumberFormat="1" applyFont="1" applyFill="1" applyBorder="1" applyAlignment="1" applyProtection="1">
      <alignment horizontal="right" vertical="center"/>
    </xf>
    <xf numFmtId="178" fontId="9" fillId="3" borderId="124" xfId="2" applyNumberFormat="1" applyFont="1" applyFill="1" applyBorder="1" applyAlignment="1" applyProtection="1">
      <alignment horizontal="right" vertical="center"/>
    </xf>
    <xf numFmtId="178" fontId="9" fillId="3" borderId="127" xfId="2" applyNumberFormat="1" applyFont="1" applyFill="1" applyBorder="1" applyAlignment="1" applyProtection="1">
      <alignment horizontal="right" vertical="center"/>
    </xf>
    <xf numFmtId="178" fontId="19" fillId="0" borderId="37" xfId="1" applyNumberFormat="1" applyFont="1" applyBorder="1" applyAlignment="1" applyProtection="1">
      <alignment horizontal="right" vertical="center"/>
      <protection locked="0"/>
    </xf>
    <xf numFmtId="178" fontId="11" fillId="0" borderId="125" xfId="1" applyNumberFormat="1" applyFont="1" applyBorder="1" applyAlignment="1" applyProtection="1">
      <alignment horizontal="right" vertical="center"/>
      <protection locked="0"/>
    </xf>
    <xf numFmtId="178" fontId="11" fillId="0" borderId="124" xfId="1" applyNumberFormat="1" applyFont="1" applyBorder="1" applyAlignment="1" applyProtection="1">
      <alignment horizontal="right" vertical="center"/>
      <protection locked="0"/>
    </xf>
    <xf numFmtId="178" fontId="11" fillId="0" borderId="127" xfId="3" applyNumberFormat="1" applyFont="1" applyFill="1" applyBorder="1" applyAlignment="1" applyProtection="1">
      <alignment horizontal="right" vertical="center"/>
    </xf>
    <xf numFmtId="178" fontId="9" fillId="3" borderId="110" xfId="3" applyNumberFormat="1" applyFont="1" applyFill="1" applyBorder="1" applyAlignment="1" applyProtection="1">
      <alignment horizontal="right" vertical="center"/>
    </xf>
    <xf numFmtId="178" fontId="9" fillId="3" borderId="107" xfId="3" applyNumberFormat="1" applyFont="1" applyFill="1" applyBorder="1" applyAlignment="1" applyProtection="1">
      <alignment horizontal="right" vertical="center"/>
    </xf>
    <xf numFmtId="178" fontId="9" fillId="3" borderId="107" xfId="1" applyNumberFormat="1" applyFont="1" applyFill="1" applyBorder="1" applyAlignment="1">
      <alignment horizontal="right" vertical="center"/>
    </xf>
    <xf numFmtId="178" fontId="9" fillId="3" borderId="111" xfId="3" applyNumberFormat="1" applyFont="1" applyFill="1" applyBorder="1" applyAlignment="1" applyProtection="1">
      <alignment horizontal="right" vertical="center"/>
    </xf>
    <xf numFmtId="178" fontId="11" fillId="0" borderId="110" xfId="1" applyNumberFormat="1" applyFont="1" applyBorder="1" applyAlignment="1" applyProtection="1">
      <alignment horizontal="right" vertical="center"/>
      <protection locked="0"/>
    </xf>
    <xf numFmtId="178" fontId="9" fillId="3" borderId="108" xfId="3" applyNumberFormat="1" applyFont="1" applyFill="1" applyBorder="1" applyAlignment="1" applyProtection="1">
      <alignment horizontal="right" vertical="center"/>
    </xf>
    <xf numFmtId="178" fontId="11" fillId="0" borderId="108" xfId="1" applyNumberFormat="1" applyFont="1" applyBorder="1" applyAlignment="1">
      <alignment horizontal="right" vertical="center"/>
    </xf>
    <xf numFmtId="178" fontId="9" fillId="3" borderId="99" xfId="2" applyNumberFormat="1" applyFont="1" applyFill="1" applyBorder="1" applyAlignment="1" applyProtection="1">
      <alignment horizontal="right" vertical="center"/>
    </xf>
    <xf numFmtId="178" fontId="9" fillId="3" borderId="90" xfId="3" applyNumberFormat="1" applyFont="1" applyFill="1" applyBorder="1" applyAlignment="1" applyProtection="1">
      <alignment horizontal="right" vertical="center"/>
    </xf>
    <xf numFmtId="178" fontId="9" fillId="3" borderId="86" xfId="3" applyNumberFormat="1" applyFont="1" applyFill="1" applyBorder="1" applyAlignment="1" applyProtection="1">
      <alignment horizontal="right" vertical="center"/>
    </xf>
    <xf numFmtId="178" fontId="9" fillId="3" borderId="92" xfId="3" applyNumberFormat="1" applyFont="1" applyFill="1" applyBorder="1" applyAlignment="1" applyProtection="1">
      <alignment horizontal="right" vertical="center"/>
    </xf>
    <xf numFmtId="178" fontId="11" fillId="0" borderId="90" xfId="1" applyNumberFormat="1" applyFont="1" applyBorder="1" applyAlignment="1" applyProtection="1">
      <alignment horizontal="right" vertical="center"/>
      <protection locked="0"/>
    </xf>
    <xf numFmtId="178" fontId="11" fillId="0" borderId="86" xfId="1" applyNumberFormat="1" applyFont="1" applyBorder="1" applyAlignment="1" applyProtection="1">
      <alignment horizontal="right" vertical="center"/>
      <protection locked="0"/>
    </xf>
    <xf numFmtId="178" fontId="11" fillId="0" borderId="92" xfId="1" applyNumberFormat="1" applyFont="1" applyBorder="1" applyAlignment="1">
      <alignment horizontal="right" vertical="center"/>
    </xf>
    <xf numFmtId="178" fontId="11" fillId="0" borderId="139" xfId="1" applyNumberFormat="1" applyFont="1" applyBorder="1" applyProtection="1">
      <alignment vertical="center"/>
      <protection locked="0"/>
    </xf>
    <xf numFmtId="178" fontId="11" fillId="0" borderId="142" xfId="1" applyNumberFormat="1" applyFont="1" applyBorder="1" applyAlignment="1" applyProtection="1">
      <alignment horizontal="right" vertical="center"/>
      <protection locked="0"/>
    </xf>
    <xf numFmtId="178" fontId="9" fillId="3" borderId="119" xfId="3" applyNumberFormat="1" applyFont="1" applyFill="1" applyBorder="1" applyAlignment="1" applyProtection="1">
      <alignment horizontal="right" vertical="center"/>
    </xf>
    <xf numFmtId="178" fontId="9" fillId="3" borderId="121" xfId="3" applyNumberFormat="1" applyFont="1" applyFill="1" applyBorder="1" applyAlignment="1" applyProtection="1">
      <alignment horizontal="right" vertical="center"/>
    </xf>
    <xf numFmtId="178" fontId="11" fillId="0" borderId="121" xfId="1" applyNumberFormat="1" applyFont="1" applyBorder="1" applyAlignment="1">
      <alignment horizontal="right" vertical="center"/>
    </xf>
    <xf numFmtId="178" fontId="11" fillId="3" borderId="116" xfId="1" applyNumberFormat="1" applyFont="1" applyFill="1" applyBorder="1" applyAlignment="1">
      <alignment horizontal="right" vertical="center"/>
    </xf>
    <xf numFmtId="178" fontId="11" fillId="3" borderId="117" xfId="1" applyNumberFormat="1" applyFont="1" applyFill="1" applyBorder="1" applyAlignment="1">
      <alignment horizontal="right" vertical="center"/>
    </xf>
    <xf numFmtId="178" fontId="9" fillId="3" borderId="92" xfId="1" applyNumberFormat="1" applyFont="1" applyFill="1" applyBorder="1">
      <alignment vertical="center"/>
    </xf>
    <xf numFmtId="178" fontId="16" fillId="3" borderId="116" xfId="1" applyNumberFormat="1" applyFont="1" applyFill="1" applyBorder="1">
      <alignment vertical="center"/>
    </xf>
    <xf numFmtId="178" fontId="16" fillId="3" borderId="117" xfId="6" applyNumberFormat="1" applyFont="1" applyFill="1" applyBorder="1">
      <alignment vertical="center"/>
    </xf>
    <xf numFmtId="178" fontId="15" fillId="3" borderId="99" xfId="2" applyNumberFormat="1" applyFont="1" applyFill="1" applyBorder="1" applyAlignment="1" applyProtection="1">
      <alignment horizontal="right" vertical="center"/>
    </xf>
    <xf numFmtId="178" fontId="15" fillId="0" borderId="37" xfId="1" applyNumberFormat="1" applyFont="1" applyBorder="1" applyAlignment="1" applyProtection="1">
      <alignment horizontal="right" vertical="center"/>
      <protection locked="0"/>
    </xf>
    <xf numFmtId="178" fontId="16" fillId="0" borderId="100" xfId="1" applyNumberFormat="1" applyFont="1" applyBorder="1" applyAlignment="1" applyProtection="1">
      <alignment horizontal="right" vertical="center"/>
      <protection locked="0"/>
    </xf>
    <xf numFmtId="178" fontId="16" fillId="0" borderId="35" xfId="1" applyNumberFormat="1" applyFont="1" applyBorder="1" applyAlignment="1" applyProtection="1">
      <alignment horizontal="right" vertical="center"/>
      <protection locked="0"/>
    </xf>
    <xf numFmtId="178" fontId="16" fillId="0" borderId="98" xfId="1" applyNumberFormat="1" applyFont="1" applyBorder="1" applyAlignment="1" applyProtection="1">
      <alignment horizontal="right" vertical="center"/>
      <protection locked="0"/>
    </xf>
    <xf numFmtId="178" fontId="16" fillId="0" borderId="99" xfId="3" applyNumberFormat="1" applyFont="1" applyFill="1" applyBorder="1" applyAlignment="1" applyProtection="1">
      <alignment horizontal="right" vertical="center"/>
    </xf>
    <xf numFmtId="178" fontId="9" fillId="3" borderId="98" xfId="1" applyNumberFormat="1" applyFont="1" applyFill="1" applyBorder="1" applyAlignment="1" applyProtection="1">
      <alignment horizontal="right" vertical="center"/>
      <protection locked="0"/>
    </xf>
    <xf numFmtId="178" fontId="9" fillId="3" borderId="81" xfId="1" applyNumberFormat="1" applyFont="1" applyFill="1" applyBorder="1" applyAlignment="1" applyProtection="1">
      <alignment horizontal="right" vertical="center"/>
      <protection locked="0"/>
    </xf>
    <xf numFmtId="178" fontId="9" fillId="3" borderId="35" xfId="1" applyNumberFormat="1" applyFont="1" applyFill="1" applyBorder="1" applyAlignment="1" applyProtection="1">
      <alignment horizontal="right" vertical="center"/>
      <protection locked="0"/>
    </xf>
    <xf numFmtId="178" fontId="15" fillId="3" borderId="110" xfId="2" applyNumberFormat="1" applyFont="1" applyFill="1" applyBorder="1" applyAlignment="1" applyProtection="1">
      <alignment horizontal="right" vertical="center"/>
    </xf>
    <xf numFmtId="178" fontId="15" fillId="3" borderId="107" xfId="2" applyNumberFormat="1" applyFont="1" applyFill="1" applyBorder="1" applyAlignment="1" applyProtection="1">
      <alignment horizontal="right" vertical="center"/>
    </xf>
    <xf numFmtId="178" fontId="15" fillId="3" borderId="111" xfId="2" applyNumberFormat="1" applyFont="1" applyFill="1" applyBorder="1" applyAlignment="1" applyProtection="1">
      <alignment horizontal="right" vertical="center"/>
    </xf>
    <xf numFmtId="178" fontId="16" fillId="0" borderId="146" xfId="10" applyNumberFormat="1" applyFont="1" applyFill="1" applyBorder="1" applyAlignment="1" applyProtection="1">
      <alignment horizontal="right" vertical="center"/>
      <protection locked="0"/>
    </xf>
    <xf numFmtId="178" fontId="16" fillId="0" borderId="145" xfId="13" applyNumberFormat="1" applyFont="1" applyBorder="1" applyAlignment="1" applyProtection="1">
      <alignment horizontal="right" vertical="center"/>
      <protection locked="0"/>
    </xf>
    <xf numFmtId="178" fontId="16" fillId="0" borderId="111" xfId="3" applyNumberFormat="1" applyFont="1" applyFill="1" applyBorder="1" applyAlignment="1" applyProtection="1">
      <alignment horizontal="right" vertical="center"/>
    </xf>
    <xf numFmtId="178" fontId="16" fillId="0" borderId="27" xfId="13" applyNumberFormat="1" applyFont="1" applyBorder="1" applyAlignment="1" applyProtection="1">
      <alignment horizontal="right" vertical="center"/>
      <protection locked="0"/>
    </xf>
    <xf numFmtId="178" fontId="16" fillId="0" borderId="16" xfId="13" applyNumberFormat="1" applyFont="1" applyBorder="1" applyAlignment="1" applyProtection="1">
      <alignment horizontal="right" vertical="center"/>
      <protection locked="0"/>
    </xf>
    <xf numFmtId="178" fontId="16" fillId="0" borderId="23" xfId="13" applyNumberFormat="1" applyFont="1" applyBorder="1" applyAlignment="1" applyProtection="1">
      <alignment horizontal="right" vertical="center"/>
      <protection locked="0"/>
    </xf>
    <xf numFmtId="178" fontId="16" fillId="0" borderId="19" xfId="2" applyNumberFormat="1" applyFont="1" applyFill="1" applyBorder="1" applyAlignment="1" applyProtection="1">
      <alignment horizontal="right" vertical="center"/>
    </xf>
    <xf numFmtId="178" fontId="9" fillId="3" borderId="29" xfId="3" applyNumberFormat="1" applyFont="1" applyFill="1" applyBorder="1" applyAlignment="1" applyProtection="1">
      <alignment horizontal="right" vertical="center"/>
    </xf>
    <xf numFmtId="178" fontId="9" fillId="3" borderId="96" xfId="3" applyNumberFormat="1" applyFont="1" applyFill="1" applyBorder="1" applyAlignment="1" applyProtection="1">
      <alignment horizontal="right" vertical="center"/>
    </xf>
    <xf numFmtId="178" fontId="9" fillId="3" borderId="63" xfId="3" applyNumberFormat="1" applyFont="1" applyFill="1" applyBorder="1" applyAlignment="1" applyProtection="1">
      <alignment horizontal="right" vertical="center"/>
    </xf>
    <xf numFmtId="178" fontId="11" fillId="0" borderId="100" xfId="6" applyNumberFormat="1" applyFont="1" applyBorder="1" applyAlignment="1" applyProtection="1">
      <alignment horizontal="right" vertical="center"/>
      <protection locked="0"/>
    </xf>
    <xf numFmtId="178" fontId="11" fillId="0" borderId="104" xfId="6" applyNumberFormat="1" applyFont="1" applyBorder="1" applyAlignment="1" applyProtection="1">
      <alignment horizontal="right" vertical="center"/>
      <protection locked="0"/>
    </xf>
    <xf numFmtId="178" fontId="11" fillId="0" borderId="110" xfId="3" applyNumberFormat="1" applyFont="1" applyFill="1" applyBorder="1" applyAlignment="1" applyProtection="1">
      <alignment horizontal="right" vertical="center"/>
      <protection locked="0"/>
    </xf>
    <xf numFmtId="178" fontId="10" fillId="0" borderId="107" xfId="3" applyNumberFormat="1" applyFont="1" applyFill="1" applyBorder="1" applyAlignment="1" applyProtection="1">
      <alignment horizontal="right" vertical="center"/>
      <protection locked="0"/>
    </xf>
    <xf numFmtId="178" fontId="10" fillId="0" borderId="98" xfId="3" applyNumberFormat="1" applyFont="1" applyFill="1" applyBorder="1" applyAlignment="1" applyProtection="1">
      <alignment horizontal="right" vertical="center"/>
      <protection locked="0"/>
    </xf>
    <xf numFmtId="178" fontId="19" fillId="3" borderId="98" xfId="1" applyNumberFormat="1" applyFont="1" applyFill="1" applyBorder="1" applyAlignment="1" applyProtection="1">
      <alignment horizontal="right" vertical="center"/>
      <protection locked="0"/>
    </xf>
    <xf numFmtId="178" fontId="9" fillId="3" borderId="92" xfId="1" applyNumberFormat="1" applyFont="1" applyFill="1" applyBorder="1" applyAlignment="1">
      <alignment horizontal="right" vertical="center"/>
    </xf>
    <xf numFmtId="178" fontId="16" fillId="3" borderId="117" xfId="0" applyNumberFormat="1" applyFont="1" applyFill="1" applyBorder="1">
      <alignment vertical="center"/>
    </xf>
    <xf numFmtId="178" fontId="16" fillId="0" borderId="104" xfId="1" applyNumberFormat="1" applyFont="1" applyBorder="1" applyAlignment="1" applyProtection="1">
      <alignment horizontal="right" vertical="center"/>
      <protection locked="0"/>
    </xf>
    <xf numFmtId="49" fontId="9" fillId="3" borderId="83" xfId="1" quotePrefix="1" applyNumberFormat="1" applyFont="1" applyFill="1" applyBorder="1" applyAlignment="1" applyProtection="1">
      <alignment horizontal="center" vertical="center"/>
      <protection locked="0"/>
    </xf>
    <xf numFmtId="178" fontId="9" fillId="3" borderId="85" xfId="1" applyNumberFormat="1" applyFont="1" applyFill="1" applyBorder="1" applyAlignment="1">
      <alignment horizontal="right" vertical="center"/>
    </xf>
    <xf numFmtId="178" fontId="9" fillId="3" borderId="65" xfId="1" applyNumberFormat="1" applyFont="1" applyFill="1" applyBorder="1" applyAlignment="1">
      <alignment horizontal="right" vertical="center"/>
    </xf>
    <xf numFmtId="178" fontId="9" fillId="3" borderId="125" xfId="1" applyNumberFormat="1" applyFont="1" applyFill="1" applyBorder="1" applyAlignment="1">
      <alignment horizontal="right" vertical="center"/>
    </xf>
    <xf numFmtId="178" fontId="9" fillId="3" borderId="124" xfId="1" applyNumberFormat="1" applyFont="1" applyFill="1" applyBorder="1" applyAlignment="1">
      <alignment horizontal="right" vertical="center"/>
    </xf>
    <xf numFmtId="178" fontId="9" fillId="3" borderId="127" xfId="1" applyNumberFormat="1" applyFont="1" applyFill="1" applyBorder="1" applyAlignment="1">
      <alignment horizontal="right" vertical="center"/>
    </xf>
    <xf numFmtId="178" fontId="11" fillId="0" borderId="127" xfId="1" applyNumberFormat="1" applyFont="1" applyBorder="1" applyAlignment="1">
      <alignment horizontal="right" vertical="center"/>
    </xf>
    <xf numFmtId="0" fontId="10" fillId="0" borderId="37" xfId="1" applyFont="1" applyBorder="1" applyAlignment="1" applyProtection="1">
      <alignment horizontal="right" vertical="center"/>
      <protection locked="0"/>
    </xf>
    <xf numFmtId="178" fontId="9" fillId="3" borderId="95" xfId="3" applyNumberFormat="1" applyFont="1" applyFill="1" applyBorder="1" applyAlignment="1" applyProtection="1">
      <alignment horizontal="right" vertical="center"/>
    </xf>
    <xf numFmtId="178" fontId="11" fillId="0" borderId="91" xfId="1" applyNumberFormat="1" applyFont="1" applyBorder="1" applyAlignment="1" applyProtection="1">
      <alignment horizontal="right" vertical="center"/>
      <protection locked="0"/>
    </xf>
    <xf numFmtId="178" fontId="11" fillId="0" borderId="105" xfId="1" applyNumberFormat="1" applyFont="1" applyBorder="1" applyAlignment="1">
      <alignment horizontal="right" vertical="center"/>
    </xf>
    <xf numFmtId="178" fontId="11" fillId="0" borderId="99" xfId="1" applyNumberFormat="1" applyFont="1" applyBorder="1">
      <alignment vertical="center"/>
    </xf>
    <xf numFmtId="178" fontId="9" fillId="3" borderId="133" xfId="3" applyNumberFormat="1" applyFont="1" applyFill="1" applyBorder="1" applyAlignment="1" applyProtection="1">
      <alignment horizontal="right" vertical="center"/>
    </xf>
    <xf numFmtId="178" fontId="9" fillId="3" borderId="129" xfId="3" applyNumberFormat="1" applyFont="1" applyFill="1" applyBorder="1" applyAlignment="1" applyProtection="1">
      <alignment horizontal="right" vertical="center"/>
    </xf>
    <xf numFmtId="178" fontId="9" fillId="3" borderId="138" xfId="3" applyNumberFormat="1" applyFont="1" applyFill="1" applyBorder="1" applyAlignment="1" applyProtection="1">
      <alignment horizontal="right" vertical="center"/>
    </xf>
    <xf numFmtId="178" fontId="9" fillId="3" borderId="132" xfId="3" applyNumberFormat="1" applyFont="1" applyFill="1" applyBorder="1" applyAlignment="1" applyProtection="1">
      <alignment horizontal="right" vertical="center"/>
    </xf>
    <xf numFmtId="178" fontId="9" fillId="3" borderId="134" xfId="3" applyNumberFormat="1" applyFont="1" applyFill="1" applyBorder="1" applyAlignment="1" applyProtection="1">
      <alignment horizontal="right" vertical="center"/>
    </xf>
    <xf numFmtId="178" fontId="11" fillId="0" borderId="129" xfId="1" applyNumberFormat="1" applyFont="1" applyBorder="1" applyProtection="1">
      <alignment vertical="center"/>
      <protection locked="0"/>
    </xf>
    <xf numFmtId="178" fontId="11" fillId="0" borderId="133" xfId="3" applyNumberFormat="1" applyFont="1" applyFill="1" applyBorder="1" applyAlignment="1" applyProtection="1">
      <alignment horizontal="right" vertical="center"/>
      <protection locked="0"/>
    </xf>
    <xf numFmtId="178" fontId="11" fillId="0" borderId="129" xfId="6" applyNumberFormat="1" applyFont="1" applyBorder="1" applyAlignment="1" applyProtection="1">
      <alignment horizontal="right" vertical="center"/>
      <protection locked="0"/>
    </xf>
    <xf numFmtId="178" fontId="11" fillId="0" borderId="138" xfId="6" applyNumberFormat="1" applyFont="1" applyBorder="1" applyAlignment="1" applyProtection="1">
      <alignment horizontal="right" vertical="center"/>
      <protection locked="0"/>
    </xf>
    <xf numFmtId="178" fontId="11" fillId="0" borderId="132" xfId="1" applyNumberFormat="1" applyFont="1" applyBorder="1" applyAlignment="1" applyProtection="1">
      <alignment horizontal="right" vertical="center"/>
      <protection locked="0"/>
    </xf>
    <xf numFmtId="178" fontId="11" fillId="0" borderId="134" xfId="1" applyNumberFormat="1" applyFont="1" applyBorder="1" applyAlignment="1">
      <alignment horizontal="right" vertical="center"/>
    </xf>
    <xf numFmtId="178" fontId="11" fillId="0" borderId="129" xfId="3" applyNumberFormat="1" applyFont="1" applyFill="1" applyBorder="1" applyAlignment="1" applyProtection="1">
      <alignment horizontal="right" vertical="center"/>
      <protection locked="0"/>
    </xf>
    <xf numFmtId="178" fontId="11" fillId="0" borderId="132" xfId="3" applyNumberFormat="1" applyFont="1" applyFill="1" applyBorder="1" applyAlignment="1" applyProtection="1">
      <alignment horizontal="right" vertical="center"/>
      <protection locked="0"/>
    </xf>
    <xf numFmtId="178" fontId="11" fillId="0" borderId="133" xfId="1" applyNumberFormat="1" applyFont="1" applyBorder="1" applyAlignment="1" applyProtection="1">
      <alignment horizontal="right" vertical="center"/>
      <protection locked="0"/>
    </xf>
    <xf numFmtId="178" fontId="11" fillId="0" borderId="17" xfId="0" applyNumberFormat="1" applyFont="1" applyBorder="1" applyAlignment="1">
      <alignment horizontal="right" vertical="center"/>
    </xf>
    <xf numFmtId="178" fontId="9" fillId="3" borderId="82" xfId="1" applyNumberFormat="1" applyFont="1" applyFill="1" applyBorder="1" applyAlignment="1">
      <alignment horizontal="right" vertical="center"/>
    </xf>
    <xf numFmtId="178" fontId="9" fillId="3" borderId="82" xfId="3" applyNumberFormat="1" applyFont="1" applyFill="1" applyBorder="1" applyAlignment="1" applyProtection="1">
      <alignment horizontal="right" vertical="center"/>
    </xf>
    <xf numFmtId="178" fontId="9" fillId="3" borderId="78" xfId="3" applyNumberFormat="1" applyFont="1" applyFill="1" applyBorder="1" applyAlignment="1" applyProtection="1">
      <alignment horizontal="right" vertical="center"/>
    </xf>
    <xf numFmtId="178" fontId="11" fillId="0" borderId="19" xfId="3" applyNumberFormat="1" applyFont="1" applyFill="1" applyBorder="1" applyAlignment="1" applyProtection="1">
      <alignment horizontal="right" vertical="center"/>
    </xf>
    <xf numFmtId="178" fontId="15" fillId="3" borderId="116" xfId="1" applyNumberFormat="1" applyFont="1" applyFill="1" applyBorder="1">
      <alignment vertical="center"/>
    </xf>
    <xf numFmtId="178" fontId="15" fillId="3" borderId="117" xfId="1" applyNumberFormat="1" applyFont="1" applyFill="1" applyBorder="1">
      <alignment vertical="center"/>
    </xf>
    <xf numFmtId="178" fontId="14" fillId="0" borderId="37" xfId="1" applyNumberFormat="1" applyFont="1" applyBorder="1" applyAlignment="1" applyProtection="1">
      <alignment horizontal="right" vertical="center"/>
      <protection locked="0"/>
    </xf>
    <xf numFmtId="178" fontId="11" fillId="0" borderId="17" xfId="3" applyNumberFormat="1" applyFont="1" applyFill="1" applyBorder="1" applyAlignment="1" applyProtection="1">
      <alignment horizontal="right" vertical="center"/>
    </xf>
    <xf numFmtId="176" fontId="10" fillId="2" borderId="5" xfId="3" applyNumberFormat="1" applyFont="1" applyFill="1" applyBorder="1" applyAlignment="1" applyProtection="1">
      <alignment horizontal="right" vertical="center"/>
    </xf>
    <xf numFmtId="176" fontId="10" fillId="2" borderId="7" xfId="3" applyNumberFormat="1" applyFont="1" applyFill="1" applyBorder="1" applyAlignment="1" applyProtection="1">
      <alignment horizontal="right" vertical="center"/>
    </xf>
    <xf numFmtId="178" fontId="9" fillId="2" borderId="1" xfId="1" applyNumberFormat="1" applyFont="1" applyFill="1" applyBorder="1" applyAlignment="1" applyProtection="1">
      <alignment horizontal="right" vertical="center"/>
      <protection locked="0"/>
    </xf>
    <xf numFmtId="49" fontId="9" fillId="3" borderId="26" xfId="1" quotePrefix="1" applyNumberFormat="1" applyFont="1" applyFill="1" applyBorder="1" applyAlignment="1" applyProtection="1">
      <alignment horizontal="center" vertical="center"/>
      <protection locked="0"/>
    </xf>
    <xf numFmtId="178" fontId="9" fillId="3" borderId="133" xfId="1" applyNumberFormat="1" applyFont="1" applyFill="1" applyBorder="1" applyAlignment="1">
      <alignment horizontal="right" vertical="center"/>
    </xf>
    <xf numFmtId="178" fontId="9" fillId="3" borderId="129" xfId="1" applyNumberFormat="1" applyFont="1" applyFill="1" applyBorder="1" applyAlignment="1">
      <alignment horizontal="right" vertical="center"/>
    </xf>
    <xf numFmtId="178" fontId="9" fillId="3" borderId="132" xfId="1" applyNumberFormat="1" applyFont="1" applyFill="1" applyBorder="1" applyAlignment="1">
      <alignment horizontal="right" vertical="center"/>
    </xf>
    <xf numFmtId="178" fontId="9" fillId="3" borderId="134" xfId="1" applyNumberFormat="1" applyFont="1" applyFill="1" applyBorder="1" applyAlignment="1">
      <alignment horizontal="right" vertical="center"/>
    </xf>
    <xf numFmtId="178" fontId="11" fillId="0" borderId="88" xfId="1" applyNumberFormat="1" applyFont="1" applyBorder="1" applyAlignment="1" applyProtection="1">
      <alignment horizontal="right" vertical="center"/>
      <protection locked="0"/>
    </xf>
    <xf numFmtId="178" fontId="9" fillId="3" borderId="100" xfId="1" applyNumberFormat="1" applyFont="1" applyFill="1" applyBorder="1" applyAlignment="1" applyProtection="1">
      <alignment horizontal="right" vertical="center"/>
      <protection locked="0"/>
    </xf>
    <xf numFmtId="178" fontId="9" fillId="3" borderId="18" xfId="1" applyNumberFormat="1" applyFont="1" applyFill="1" applyBorder="1" applyAlignment="1" applyProtection="1">
      <alignment horizontal="right" vertical="center"/>
      <protection locked="0"/>
    </xf>
    <xf numFmtId="178" fontId="9" fillId="3" borderId="19" xfId="1" applyNumberFormat="1" applyFont="1" applyFill="1" applyBorder="1" applyAlignment="1" applyProtection="1">
      <alignment horizontal="right" vertical="center"/>
      <protection locked="0"/>
    </xf>
    <xf numFmtId="178" fontId="9" fillId="3" borderId="27" xfId="1" applyNumberFormat="1" applyFont="1" applyFill="1" applyBorder="1" applyAlignment="1" applyProtection="1">
      <alignment horizontal="right" vertical="center"/>
      <protection locked="0"/>
    </xf>
    <xf numFmtId="178" fontId="9" fillId="3" borderId="16" xfId="1" applyNumberFormat="1" applyFont="1" applyFill="1" applyBorder="1" applyAlignment="1" applyProtection="1">
      <alignment horizontal="right" vertical="center"/>
      <protection locked="0"/>
    </xf>
    <xf numFmtId="178" fontId="9" fillId="3" borderId="23" xfId="1" applyNumberFormat="1" applyFont="1" applyFill="1" applyBorder="1" applyAlignment="1" applyProtection="1">
      <alignment horizontal="right" vertical="center"/>
      <protection locked="0"/>
    </xf>
    <xf numFmtId="178" fontId="9" fillId="3" borderId="19" xfId="1" applyNumberFormat="1" applyFont="1" applyFill="1" applyBorder="1" applyAlignment="1">
      <alignment horizontal="right" vertical="center"/>
    </xf>
    <xf numFmtId="178" fontId="9" fillId="3" borderId="82" xfId="1" applyNumberFormat="1" applyFont="1" applyFill="1" applyBorder="1" applyAlignment="1" applyProtection="1">
      <alignment horizontal="right" vertical="center"/>
      <protection locked="0"/>
    </xf>
    <xf numFmtId="178" fontId="9" fillId="3" borderId="98" xfId="3" applyNumberFormat="1" applyFont="1" applyFill="1" applyBorder="1" applyAlignment="1" applyProtection="1">
      <alignment horizontal="right" vertical="center"/>
      <protection locked="0"/>
    </xf>
    <xf numFmtId="178" fontId="9" fillId="3" borderId="90" xfId="1" applyNumberFormat="1" applyFont="1" applyFill="1" applyBorder="1" applyAlignment="1">
      <alignment horizontal="right" vertical="center"/>
    </xf>
    <xf numFmtId="178" fontId="9" fillId="3" borderId="86" xfId="1" applyNumberFormat="1" applyFont="1" applyFill="1" applyBorder="1" applyAlignment="1">
      <alignment horizontal="right" vertical="center"/>
    </xf>
    <xf numFmtId="178" fontId="11" fillId="0" borderId="118" xfId="1" applyNumberFormat="1" applyFont="1" applyBorder="1" applyProtection="1">
      <alignment vertical="center"/>
      <protection locked="0"/>
    </xf>
    <xf numFmtId="178" fontId="11" fillId="0" borderId="118" xfId="1" applyNumberFormat="1" applyFont="1" applyBorder="1" applyAlignment="1" applyProtection="1">
      <alignment horizontal="right" vertical="center"/>
      <protection locked="0"/>
    </xf>
    <xf numFmtId="178" fontId="11" fillId="0" borderId="118" xfId="3" applyNumberFormat="1" applyFont="1" applyFill="1" applyBorder="1" applyAlignment="1" applyProtection="1">
      <alignment horizontal="right" vertical="center"/>
      <protection locked="0"/>
    </xf>
    <xf numFmtId="178" fontId="9" fillId="3" borderId="46" xfId="1" applyNumberFormat="1" applyFont="1" applyFill="1" applyBorder="1" applyAlignment="1">
      <alignment horizontal="right" vertical="center"/>
    </xf>
    <xf numFmtId="178" fontId="9" fillId="3" borderId="44" xfId="1" applyNumberFormat="1" applyFont="1" applyFill="1" applyBorder="1" applyAlignment="1">
      <alignment horizontal="right" vertical="center"/>
    </xf>
    <xf numFmtId="178" fontId="9" fillId="3" borderId="64" xfId="1" applyNumberFormat="1" applyFont="1" applyFill="1" applyBorder="1" applyAlignment="1">
      <alignment horizontal="right" vertical="center"/>
    </xf>
    <xf numFmtId="178" fontId="11" fillId="0" borderId="64" xfId="1" applyNumberFormat="1" applyFont="1" applyBorder="1" applyAlignment="1">
      <alignment horizontal="right" vertical="center"/>
    </xf>
    <xf numFmtId="178" fontId="15" fillId="3" borderId="124" xfId="2" applyNumberFormat="1" applyFont="1" applyFill="1" applyBorder="1" applyAlignment="1" applyProtection="1">
      <alignment horizontal="right" vertical="center"/>
      <protection locked="0"/>
    </xf>
    <xf numFmtId="178" fontId="15" fillId="3" borderId="128" xfId="2" applyNumberFormat="1" applyFont="1" applyFill="1" applyBorder="1" applyAlignment="1" applyProtection="1">
      <alignment horizontal="right" vertical="center"/>
    </xf>
    <xf numFmtId="178" fontId="9" fillId="3" borderId="81" xfId="3" applyNumberFormat="1" applyFont="1" applyFill="1" applyBorder="1" applyAlignment="1" applyProtection="1">
      <alignment horizontal="right" vertical="center"/>
      <protection locked="0"/>
    </xf>
    <xf numFmtId="178" fontId="9" fillId="3" borderId="35" xfId="3" applyNumberFormat="1" applyFont="1" applyFill="1" applyBorder="1" applyAlignment="1" applyProtection="1">
      <alignment horizontal="right" vertical="center"/>
      <protection locked="0"/>
    </xf>
    <xf numFmtId="0" fontId="13" fillId="0" borderId="0" xfId="1" applyFont="1" applyProtection="1">
      <alignment vertical="center"/>
      <protection locked="0"/>
    </xf>
    <xf numFmtId="49" fontId="9" fillId="3" borderId="103" xfId="1" quotePrefix="1" applyNumberFormat="1" applyFont="1" applyFill="1" applyBorder="1" applyAlignment="1" applyProtection="1">
      <alignment horizontal="center" vertical="center"/>
      <protection locked="0"/>
    </xf>
    <xf numFmtId="178" fontId="9" fillId="3" borderId="110" xfId="1" applyNumberFormat="1" applyFont="1" applyFill="1" applyBorder="1" applyAlignment="1">
      <alignment horizontal="right" vertical="center"/>
    </xf>
    <xf numFmtId="178" fontId="9" fillId="3" borderId="111" xfId="1" applyNumberFormat="1" applyFont="1" applyFill="1" applyBorder="1" applyAlignment="1">
      <alignment horizontal="right" vertical="center"/>
    </xf>
    <xf numFmtId="178" fontId="9" fillId="3" borderId="99" xfId="1" applyNumberFormat="1" applyFont="1" applyFill="1" applyBorder="1">
      <alignment vertical="center"/>
    </xf>
    <xf numFmtId="178" fontId="15" fillId="3" borderId="81" xfId="1" applyNumberFormat="1" applyFont="1" applyFill="1" applyBorder="1" applyAlignment="1" applyProtection="1">
      <alignment horizontal="right" vertical="center"/>
      <protection locked="0"/>
    </xf>
    <xf numFmtId="178" fontId="15" fillId="3" borderId="80" xfId="1" applyNumberFormat="1" applyFont="1" applyFill="1" applyBorder="1" applyAlignment="1" applyProtection="1">
      <alignment horizontal="right" vertical="center"/>
      <protection locked="0"/>
    </xf>
    <xf numFmtId="178" fontId="15" fillId="3" borderId="35" xfId="2" applyNumberFormat="1" applyFont="1" applyFill="1" applyBorder="1" applyAlignment="1" applyProtection="1">
      <alignment horizontal="right" vertical="center"/>
      <protection locked="0"/>
    </xf>
    <xf numFmtId="178" fontId="15" fillId="3" borderId="98" xfId="1" applyNumberFormat="1" applyFont="1" applyFill="1" applyBorder="1" applyAlignment="1" applyProtection="1">
      <alignment horizontal="right" vertical="center"/>
      <protection locked="0"/>
    </xf>
    <xf numFmtId="178" fontId="15" fillId="3" borderId="17" xfId="1" applyNumberFormat="1" applyFont="1" applyFill="1" applyBorder="1" applyAlignment="1">
      <alignment horizontal="right" vertical="center"/>
    </xf>
    <xf numFmtId="178" fontId="15" fillId="3" borderId="17" xfId="1" applyNumberFormat="1" applyFont="1" applyFill="1" applyBorder="1" applyAlignment="1" applyProtection="1">
      <alignment horizontal="right" vertical="center"/>
      <protection locked="0"/>
    </xf>
    <xf numFmtId="49" fontId="9" fillId="3" borderId="97" xfId="1" quotePrefix="1" applyNumberFormat="1" applyFont="1" applyFill="1" applyBorder="1" applyAlignment="1" applyProtection="1">
      <alignment horizontal="center" vertical="center"/>
      <protection locked="0"/>
    </xf>
    <xf numFmtId="178" fontId="9" fillId="3" borderId="107" xfId="1" applyNumberFormat="1" applyFont="1" applyFill="1" applyBorder="1" applyAlignment="1" applyProtection="1">
      <alignment horizontal="right" vertical="center"/>
      <protection locked="0"/>
    </xf>
    <xf numFmtId="176" fontId="9" fillId="2" borderId="4" xfId="1" applyNumberFormat="1" applyFont="1" applyFill="1" applyBorder="1" applyAlignment="1">
      <alignment horizontal="right" vertical="center"/>
    </xf>
    <xf numFmtId="178" fontId="9" fillId="2" borderId="50" xfId="1" applyNumberFormat="1" applyFont="1" applyFill="1" applyBorder="1" applyAlignment="1">
      <alignment horizontal="right" vertical="center"/>
    </xf>
    <xf numFmtId="0" fontId="9" fillId="2" borderId="6" xfId="1" applyFont="1" applyFill="1" applyBorder="1" applyProtection="1">
      <alignment vertical="center"/>
      <protection locked="0"/>
    </xf>
    <xf numFmtId="0" fontId="9" fillId="2" borderId="34" xfId="1" applyFont="1" applyFill="1" applyBorder="1" applyProtection="1">
      <alignment vertical="center"/>
      <protection locked="0"/>
    </xf>
    <xf numFmtId="0" fontId="20" fillId="0" borderId="0" xfId="1" applyFont="1" applyProtection="1">
      <alignment vertical="center"/>
      <protection locked="0"/>
    </xf>
    <xf numFmtId="178" fontId="11" fillId="0" borderId="137" xfId="1" applyNumberFormat="1" applyFont="1" applyBorder="1" applyAlignment="1" applyProtection="1">
      <alignment horizontal="right" vertical="center"/>
      <protection locked="0"/>
    </xf>
    <xf numFmtId="0" fontId="9" fillId="2" borderId="1" xfId="1" applyFont="1" applyFill="1" applyBorder="1" applyAlignment="1" applyProtection="1">
      <alignment horizontal="center" vertical="center"/>
      <protection locked="0"/>
    </xf>
    <xf numFmtId="0" fontId="9" fillId="2" borderId="7" xfId="1" applyFont="1" applyFill="1" applyBorder="1" applyAlignment="1" applyProtection="1">
      <alignment horizontal="center" vertical="center"/>
      <protection locked="0"/>
    </xf>
    <xf numFmtId="0" fontId="9" fillId="2" borderId="22" xfId="1" applyFont="1" applyFill="1" applyBorder="1" applyAlignment="1" applyProtection="1">
      <alignment horizontal="center" vertical="center" shrinkToFit="1"/>
      <protection locked="0"/>
    </xf>
    <xf numFmtId="0" fontId="9" fillId="2" borderId="2" xfId="1" applyFont="1" applyFill="1" applyBorder="1" applyAlignment="1" applyProtection="1">
      <alignment horizontal="center" vertical="center" shrinkToFit="1"/>
      <protection locked="0"/>
    </xf>
    <xf numFmtId="0" fontId="9" fillId="2" borderId="51" xfId="1" applyFont="1" applyFill="1" applyBorder="1" applyAlignment="1" applyProtection="1">
      <alignment horizontal="center" vertical="center" shrinkToFit="1"/>
      <protection locked="0"/>
    </xf>
    <xf numFmtId="0" fontId="9" fillId="2" borderId="52" xfId="1" applyFont="1" applyFill="1" applyBorder="1" applyAlignment="1" applyProtection="1">
      <alignment horizontal="center" vertical="center" shrinkToFit="1"/>
      <protection locked="0"/>
    </xf>
    <xf numFmtId="49" fontId="20" fillId="0" borderId="0" xfId="1" applyNumberFormat="1" applyFont="1" applyAlignment="1" applyProtection="1">
      <alignment horizontal="left" vertical="center" shrinkToFit="1"/>
      <protection locked="0"/>
    </xf>
    <xf numFmtId="178" fontId="11" fillId="0" borderId="143" xfId="1" applyNumberFormat="1" applyFont="1" applyBorder="1" applyAlignment="1" applyProtection="1">
      <alignment horizontal="center" vertical="center"/>
      <protection locked="0"/>
    </xf>
    <xf numFmtId="178" fontId="11" fillId="0" borderId="47" xfId="1" applyNumberFormat="1" applyFont="1" applyBorder="1" applyAlignment="1" applyProtection="1">
      <alignment horizontal="center" vertical="center"/>
      <protection locked="0"/>
    </xf>
    <xf numFmtId="178" fontId="11" fillId="0" borderId="123" xfId="1" applyNumberFormat="1" applyFont="1" applyBorder="1" applyAlignment="1" applyProtection="1">
      <alignment horizontal="center" vertical="center"/>
      <protection locked="0"/>
    </xf>
    <xf numFmtId="0" fontId="22" fillId="0" borderId="104" xfId="0" applyFont="1" applyBorder="1" applyAlignment="1" applyProtection="1">
      <alignment horizontal="center" vertical="center"/>
      <protection locked="0"/>
    </xf>
    <xf numFmtId="49" fontId="26" fillId="0" borderId="0" xfId="1" applyNumberFormat="1" applyFont="1" applyAlignment="1" applyProtection="1">
      <alignment horizontal="left" vertical="center" shrinkToFit="1"/>
      <protection locked="0"/>
    </xf>
    <xf numFmtId="178" fontId="11" fillId="0" borderId="146" xfId="0" applyNumberFormat="1" applyFont="1" applyBorder="1" applyAlignment="1" applyProtection="1">
      <alignment horizontal="center" vertical="center"/>
      <protection locked="0"/>
    </xf>
    <xf numFmtId="178" fontId="11" fillId="0" borderId="144" xfId="0" applyNumberFormat="1" applyFont="1" applyBorder="1" applyAlignment="1" applyProtection="1">
      <alignment horizontal="center" vertical="center"/>
      <protection locked="0"/>
    </xf>
    <xf numFmtId="178" fontId="16" fillId="0" borderId="100" xfId="1" applyNumberFormat="1" applyFont="1" applyBorder="1" applyAlignment="1" applyProtection="1">
      <alignment horizontal="center" vertical="center"/>
      <protection locked="0"/>
    </xf>
    <xf numFmtId="178" fontId="16" fillId="0" borderId="91" xfId="1" applyNumberFormat="1" applyFont="1" applyBorder="1" applyAlignment="1" applyProtection="1">
      <alignment horizontal="center" vertical="center"/>
      <protection locked="0"/>
    </xf>
    <xf numFmtId="178" fontId="11" fillId="0" borderId="53" xfId="1" applyNumberFormat="1" applyFont="1" applyBorder="1" applyAlignment="1" applyProtection="1">
      <alignment horizontal="center" vertical="center"/>
      <protection locked="0"/>
    </xf>
    <xf numFmtId="178" fontId="11" fillId="0" borderId="21" xfId="1" applyNumberFormat="1" applyFont="1" applyBorder="1" applyAlignment="1" applyProtection="1">
      <alignment horizontal="center" vertical="center"/>
      <protection locked="0"/>
    </xf>
    <xf numFmtId="178" fontId="11" fillId="0" borderId="80" xfId="1" applyNumberFormat="1" applyFont="1" applyBorder="1" applyAlignment="1" applyProtection="1">
      <alignment horizontal="center" vertical="center"/>
      <protection locked="0"/>
    </xf>
    <xf numFmtId="178" fontId="11" fillId="0" borderId="35" xfId="1" applyNumberFormat="1" applyFont="1" applyBorder="1" applyAlignment="1" applyProtection="1">
      <alignment horizontal="center" vertical="center"/>
      <protection locked="0"/>
    </xf>
    <xf numFmtId="178" fontId="11" fillId="0" borderId="143" xfId="3" applyNumberFormat="1" applyFont="1" applyFill="1" applyBorder="1" applyAlignment="1" applyProtection="1">
      <alignment horizontal="center" vertical="center"/>
      <protection locked="0"/>
    </xf>
    <xf numFmtId="178" fontId="11" fillId="0" borderId="47" xfId="3" applyNumberFormat="1" applyFont="1" applyFill="1" applyBorder="1" applyAlignment="1" applyProtection="1">
      <alignment horizontal="center" vertical="center"/>
      <protection locked="0"/>
    </xf>
    <xf numFmtId="178" fontId="11" fillId="0" borderId="104" xfId="1" applyNumberFormat="1" applyFont="1" applyBorder="1" applyAlignment="1" applyProtection="1">
      <alignment horizontal="center" vertical="center"/>
      <protection locked="0"/>
    </xf>
    <xf numFmtId="178" fontId="11" fillId="0" borderId="146" xfId="1" applyNumberFormat="1" applyFont="1" applyBorder="1" applyAlignment="1" applyProtection="1">
      <alignment horizontal="center" vertical="center"/>
      <protection locked="0"/>
    </xf>
    <xf numFmtId="178" fontId="11" fillId="0" borderId="144" xfId="1" applyNumberFormat="1" applyFont="1" applyBorder="1" applyAlignment="1" applyProtection="1">
      <alignment horizontal="center" vertical="center"/>
      <protection locked="0"/>
    </xf>
    <xf numFmtId="178" fontId="11" fillId="0" borderId="120" xfId="1" applyNumberFormat="1" applyFont="1" applyBorder="1" applyAlignment="1" applyProtection="1">
      <alignment horizontal="center" vertical="center"/>
      <protection locked="0"/>
    </xf>
    <xf numFmtId="178" fontId="11" fillId="0" borderId="122" xfId="1" applyNumberFormat="1" applyFont="1" applyBorder="1" applyAlignment="1" applyProtection="1">
      <alignment horizontal="center" vertical="center"/>
      <protection locked="0"/>
    </xf>
    <xf numFmtId="178" fontId="11" fillId="0" borderId="90" xfId="1" applyNumberFormat="1" applyFont="1" applyBorder="1" applyAlignment="1" applyProtection="1">
      <alignment horizontal="center" vertical="center"/>
      <protection locked="0"/>
    </xf>
    <xf numFmtId="178" fontId="11" fillId="0" borderId="91" xfId="1" applyNumberFormat="1" applyFont="1" applyBorder="1" applyAlignment="1" applyProtection="1">
      <alignment horizontal="center" vertical="center"/>
      <protection locked="0"/>
    </xf>
    <xf numFmtId="0" fontId="9" fillId="2" borderId="22" xfId="1" applyFont="1" applyFill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49" fontId="11" fillId="0" borderId="8" xfId="1" applyNumberFormat="1" applyFont="1" applyBorder="1" applyAlignment="1" applyProtection="1">
      <alignment horizontal="center" vertical="center" shrinkToFit="1"/>
      <protection locked="0"/>
    </xf>
    <xf numFmtId="49" fontId="11" fillId="0" borderId="25" xfId="1" applyNumberFormat="1" applyFont="1" applyBorder="1" applyAlignment="1" applyProtection="1">
      <alignment horizontal="center" vertical="center" shrinkToFit="1"/>
      <protection locked="0"/>
    </xf>
    <xf numFmtId="49" fontId="11" fillId="0" borderId="51" xfId="1" applyNumberFormat="1" applyFont="1" applyBorder="1" applyAlignment="1" applyProtection="1">
      <alignment horizontal="center" vertical="center" shrinkToFit="1"/>
      <protection locked="0"/>
    </xf>
    <xf numFmtId="0" fontId="11" fillId="0" borderId="9" xfId="1" applyFont="1" applyBorder="1" applyAlignment="1" applyProtection="1">
      <alignment horizontal="center" vertical="center" shrinkToFit="1"/>
      <protection locked="0"/>
    </xf>
    <xf numFmtId="0" fontId="11" fillId="0" borderId="32" xfId="1" applyFont="1" applyBorder="1" applyAlignment="1" applyProtection="1">
      <alignment horizontal="center" vertical="center" shrinkToFit="1"/>
      <protection locked="0"/>
    </xf>
    <xf numFmtId="0" fontId="11" fillId="0" borderId="52" xfId="1" applyFont="1" applyBorder="1" applyAlignment="1" applyProtection="1">
      <alignment horizontal="center" vertical="center" shrinkToFit="1"/>
      <protection locked="0"/>
    </xf>
    <xf numFmtId="178" fontId="11" fillId="0" borderId="12" xfId="1" applyNumberFormat="1" applyFont="1" applyBorder="1" applyAlignment="1" applyProtection="1">
      <alignment horizontal="right" vertical="center"/>
      <protection locked="0"/>
    </xf>
    <xf numFmtId="178" fontId="11" fillId="0" borderId="28" xfId="1" applyNumberFormat="1" applyFont="1" applyBorder="1" applyAlignment="1" applyProtection="1">
      <alignment horizontal="right" vertical="center"/>
      <protection locked="0"/>
    </xf>
    <xf numFmtId="178" fontId="11" fillId="0" borderId="55" xfId="1" applyNumberFormat="1" applyFont="1" applyBorder="1" applyAlignment="1" applyProtection="1">
      <alignment horizontal="right" vertical="center"/>
      <protection locked="0"/>
    </xf>
    <xf numFmtId="178" fontId="11" fillId="0" borderId="9" xfId="1" applyNumberFormat="1" applyFont="1" applyBorder="1" applyAlignment="1" applyProtection="1">
      <alignment horizontal="right" vertical="center"/>
      <protection locked="0"/>
    </xf>
    <xf numFmtId="178" fontId="11" fillId="0" borderId="32" xfId="1" applyNumberFormat="1" applyFont="1" applyBorder="1" applyAlignment="1" applyProtection="1">
      <alignment horizontal="right" vertical="center"/>
      <protection locked="0"/>
    </xf>
    <xf numFmtId="178" fontId="11" fillId="0" borderId="52" xfId="1" applyNumberFormat="1" applyFont="1" applyBorder="1" applyAlignment="1" applyProtection="1">
      <alignment horizontal="right" vertical="center"/>
      <protection locked="0"/>
    </xf>
    <xf numFmtId="176" fontId="11" fillId="0" borderId="39" xfId="1" applyNumberFormat="1" applyFont="1" applyBorder="1" applyAlignment="1" applyProtection="1">
      <alignment horizontal="center" vertical="center"/>
      <protection locked="0"/>
    </xf>
    <xf numFmtId="176" fontId="11" fillId="0" borderId="55" xfId="1" applyNumberFormat="1" applyFont="1" applyBorder="1" applyAlignment="1" applyProtection="1">
      <alignment horizontal="center" vertical="center"/>
      <protection locked="0"/>
    </xf>
    <xf numFmtId="176" fontId="11" fillId="0" borderId="41" xfId="1" applyNumberFormat="1" applyFont="1" applyBorder="1" applyAlignment="1" applyProtection="1">
      <alignment horizontal="center" vertical="center"/>
      <protection locked="0"/>
    </xf>
    <xf numFmtId="176" fontId="11" fillId="0" borderId="54" xfId="1" applyNumberFormat="1" applyFont="1" applyBorder="1" applyAlignment="1" applyProtection="1">
      <alignment horizontal="center" vertical="center"/>
      <protection locked="0"/>
    </xf>
    <xf numFmtId="176" fontId="11" fillId="0" borderId="68" xfId="1" applyNumberFormat="1" applyFont="1" applyBorder="1" applyAlignment="1" applyProtection="1">
      <alignment horizontal="center" vertical="center" wrapText="1"/>
      <protection locked="0"/>
    </xf>
    <xf numFmtId="176" fontId="11" fillId="0" borderId="69" xfId="1" applyNumberFormat="1" applyFont="1" applyBorder="1" applyAlignment="1" applyProtection="1">
      <alignment horizontal="center" vertical="center" wrapText="1"/>
      <protection locked="0"/>
    </xf>
    <xf numFmtId="176" fontId="11" fillId="0" borderId="71" xfId="1" applyNumberFormat="1" applyFont="1" applyBorder="1" applyAlignment="1" applyProtection="1">
      <alignment horizontal="center" vertical="center" wrapText="1"/>
      <protection locked="0"/>
    </xf>
    <xf numFmtId="176" fontId="11" fillId="0" borderId="73" xfId="1" applyNumberFormat="1" applyFont="1" applyBorder="1" applyAlignment="1" applyProtection="1">
      <alignment horizontal="center" vertical="center" wrapText="1"/>
      <protection locked="0"/>
    </xf>
    <xf numFmtId="176" fontId="11" fillId="0" borderId="77" xfId="1" applyNumberFormat="1" applyFont="1" applyBorder="1" applyAlignment="1" applyProtection="1">
      <alignment horizontal="center" vertical="center" wrapText="1"/>
      <protection locked="0"/>
    </xf>
    <xf numFmtId="176" fontId="11" fillId="0" borderId="13" xfId="1" applyNumberFormat="1" applyFont="1" applyBorder="1" applyAlignment="1" applyProtection="1">
      <alignment horizontal="center" vertical="center" wrapText="1"/>
      <protection locked="0"/>
    </xf>
    <xf numFmtId="176" fontId="11" fillId="0" borderId="14" xfId="1" applyNumberFormat="1" applyFont="1" applyBorder="1" applyAlignment="1" applyProtection="1">
      <alignment horizontal="center" vertical="center" wrapText="1"/>
      <protection locked="0"/>
    </xf>
    <xf numFmtId="176" fontId="11" fillId="0" borderId="61" xfId="1" applyNumberFormat="1" applyFont="1" applyBorder="1" applyAlignment="1" applyProtection="1">
      <alignment horizontal="center" vertical="center" wrapText="1"/>
      <protection locked="0"/>
    </xf>
    <xf numFmtId="176" fontId="11" fillId="0" borderId="33" xfId="1" applyNumberFormat="1" applyFont="1" applyBorder="1" applyAlignment="1" applyProtection="1">
      <alignment horizontal="center" vertical="center" wrapText="1"/>
      <protection locked="0"/>
    </xf>
    <xf numFmtId="176" fontId="11" fillId="0" borderId="10" xfId="1" applyNumberFormat="1" applyFont="1" applyBorder="1" applyAlignment="1" applyProtection="1">
      <alignment horizontal="center" vertical="center"/>
      <protection locked="0"/>
    </xf>
    <xf numFmtId="176" fontId="11" fillId="0" borderId="11" xfId="1" applyNumberFormat="1" applyFont="1" applyBorder="1" applyAlignment="1" applyProtection="1">
      <alignment horizontal="center" vertical="center"/>
      <protection locked="0"/>
    </xf>
    <xf numFmtId="176" fontId="11" fillId="0" borderId="72" xfId="1" applyNumberFormat="1" applyFont="1" applyBorder="1" applyAlignment="1" applyProtection="1">
      <alignment horizontal="center" vertical="center"/>
      <protection locked="0"/>
    </xf>
    <xf numFmtId="176" fontId="11" fillId="0" borderId="39" xfId="1" applyNumberFormat="1" applyFont="1" applyBorder="1" applyAlignment="1" applyProtection="1">
      <alignment horizontal="center" vertical="center" wrapText="1"/>
      <protection locked="0"/>
    </xf>
    <xf numFmtId="176" fontId="11" fillId="0" borderId="55" xfId="1" applyNumberFormat="1" applyFont="1" applyBorder="1" applyAlignment="1" applyProtection="1">
      <alignment horizontal="center" vertical="center" wrapText="1"/>
      <protection locked="0"/>
    </xf>
    <xf numFmtId="176" fontId="11" fillId="0" borderId="41" xfId="1" applyNumberFormat="1" applyFont="1" applyBorder="1" applyAlignment="1" applyProtection="1">
      <alignment horizontal="center" vertical="center" wrapText="1"/>
      <protection locked="0"/>
    </xf>
    <xf numFmtId="176" fontId="11" fillId="0" borderId="54" xfId="1" applyNumberFormat="1" applyFont="1" applyBorder="1" applyAlignment="1" applyProtection="1">
      <alignment horizontal="center" vertical="center" wrapText="1"/>
      <protection locked="0"/>
    </xf>
    <xf numFmtId="176" fontId="11" fillId="0" borderId="43" xfId="1" applyNumberFormat="1" applyFont="1" applyBorder="1" applyAlignment="1" applyProtection="1">
      <alignment horizontal="center" vertical="center" wrapText="1"/>
      <protection locked="0"/>
    </xf>
    <xf numFmtId="176" fontId="11" fillId="0" borderId="76" xfId="1" applyNumberFormat="1" applyFont="1" applyBorder="1" applyAlignment="1" applyProtection="1">
      <alignment horizontal="center" vertical="center" wrapText="1"/>
      <protection locked="0"/>
    </xf>
    <xf numFmtId="176" fontId="11" fillId="0" borderId="153" xfId="1" applyNumberFormat="1" applyFont="1" applyBorder="1" applyAlignment="1" applyProtection="1">
      <alignment horizontal="center" vertical="center"/>
      <protection locked="0"/>
    </xf>
    <xf numFmtId="176" fontId="11" fillId="0" borderId="76" xfId="1" applyNumberFormat="1" applyFont="1" applyBorder="1" applyAlignment="1" applyProtection="1">
      <alignment horizontal="center" vertical="center"/>
      <protection locked="0"/>
    </xf>
    <xf numFmtId="0" fontId="30" fillId="0" borderId="34" xfId="0" applyFont="1" applyBorder="1" applyAlignment="1" applyProtection="1">
      <alignment horizontal="left" vertical="center" wrapText="1"/>
      <protection locked="0"/>
    </xf>
    <xf numFmtId="176" fontId="13" fillId="0" borderId="68" xfId="1" applyNumberFormat="1" applyFont="1" applyBorder="1" applyAlignment="1" applyProtection="1">
      <alignment horizontal="center" vertical="center" shrinkToFit="1"/>
      <protection locked="0"/>
    </xf>
    <xf numFmtId="176" fontId="13" fillId="0" borderId="69" xfId="1" applyNumberFormat="1" applyFont="1" applyBorder="1" applyAlignment="1" applyProtection="1">
      <alignment horizontal="center" vertical="center" shrinkToFit="1"/>
      <protection locked="0"/>
    </xf>
    <xf numFmtId="176" fontId="11" fillId="0" borderId="66" xfId="1" applyNumberFormat="1" applyFont="1" applyBorder="1" applyAlignment="1" applyProtection="1">
      <alignment horizontal="center" vertical="center" wrapText="1"/>
      <protection locked="0"/>
    </xf>
    <xf numFmtId="176" fontId="11" fillId="0" borderId="30" xfId="1" applyNumberFormat="1" applyFont="1" applyBorder="1" applyAlignment="1" applyProtection="1">
      <alignment horizontal="center" vertical="center" wrapText="1"/>
      <protection locked="0"/>
    </xf>
    <xf numFmtId="176" fontId="11" fillId="0" borderId="74" xfId="1" applyNumberFormat="1" applyFont="1" applyBorder="1" applyAlignment="1" applyProtection="1">
      <alignment horizontal="center" vertical="center" wrapText="1"/>
      <protection locked="0"/>
    </xf>
    <xf numFmtId="176" fontId="11" fillId="0" borderId="70" xfId="1" applyNumberFormat="1" applyFont="1" applyBorder="1" applyAlignment="1" applyProtection="1">
      <alignment horizontal="center" vertical="center"/>
      <protection locked="0"/>
    </xf>
    <xf numFmtId="176" fontId="11" fillId="0" borderId="62" xfId="1" applyNumberFormat="1" applyFont="1" applyBorder="1" applyAlignment="1" applyProtection="1">
      <alignment horizontal="center" vertical="center"/>
      <protection locked="0"/>
    </xf>
    <xf numFmtId="176" fontId="11" fillId="0" borderId="75" xfId="1" applyNumberFormat="1" applyFont="1" applyBorder="1" applyAlignment="1" applyProtection="1">
      <alignment horizontal="center" vertical="center"/>
      <protection locked="0"/>
    </xf>
  </cellXfs>
  <cellStyles count="15">
    <cellStyle name="Normal" xfId="6" xr:uid="{00000000-0005-0000-0000-000000000000}"/>
    <cellStyle name="Normal 2" xfId="8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2 2 2" xfId="10" xr:uid="{00000000-0005-0000-0000-000002000000}"/>
    <cellStyle name="桁区切り 2 3" xfId="9" xr:uid="{00000000-0005-0000-0000-000001000000}"/>
    <cellStyle name="桁区切り 3" xfId="4" xr:uid="{00000000-0005-0000-0000-000003000000}"/>
    <cellStyle name="桁区切り 3 2" xfId="11" xr:uid="{00000000-0005-0000-0000-000003000000}"/>
    <cellStyle name="桁区切り 4" xfId="14" xr:uid="{00000000-0005-0000-0000-000036000000}"/>
    <cellStyle name="標準" xfId="0" builtinId="0"/>
    <cellStyle name="標準 2" xfId="1" xr:uid="{00000000-0005-0000-0000-000005000000}"/>
    <cellStyle name="標準 2 2" xfId="5" xr:uid="{00000000-0005-0000-0000-000006000000}"/>
    <cellStyle name="標準 2 2 2" xfId="13" xr:uid="{00000000-0005-0000-0000-000006000000}"/>
    <cellStyle name="標準 2 3" xfId="12" xr:uid="{00000000-0005-0000-0000-000005000000}"/>
    <cellStyle name="標準 3" xfId="7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23D22-DCF2-460F-B776-DD67F876199C}">
  <sheetPr codeName="Sheet4">
    <tabColor rgb="FF92D050"/>
  </sheetPr>
  <dimension ref="A1:BG710"/>
  <sheetViews>
    <sheetView showGridLines="0" tabSelected="1" view="pageBreakPreview" zoomScaleNormal="100" zoomScaleSheetLayoutView="100" workbookViewId="0">
      <pane xSplit="2" ySplit="4" topLeftCell="C7" activePane="bottomRight" state="frozen"/>
      <selection pane="topRight" activeCell="C1" sqref="C1"/>
      <selection pane="bottomLeft" activeCell="A5" sqref="A5"/>
      <selection pane="bottomRight" activeCell="K190" sqref="K190"/>
    </sheetView>
  </sheetViews>
  <sheetFormatPr defaultColWidth="9" defaultRowHeight="12"/>
  <cols>
    <col min="1" max="1" width="5.36328125" style="41" customWidth="1"/>
    <col min="2" max="2" width="18.26953125" style="42" bestFit="1" customWidth="1"/>
    <col min="3" max="3" width="6.7265625" style="43" bestFit="1" customWidth="1"/>
    <col min="4" max="4" width="9.90625" style="43" customWidth="1"/>
    <col min="5" max="5" width="11.453125" style="43" bestFit="1" customWidth="1"/>
    <col min="6" max="6" width="10.36328125" style="30" bestFit="1" customWidth="1"/>
    <col min="7" max="7" width="9.90625" style="31" bestFit="1" customWidth="1"/>
    <col min="8" max="8" width="11.453125" style="30" bestFit="1" customWidth="1"/>
    <col min="9" max="10" width="11.453125" style="29" bestFit="1" customWidth="1"/>
    <col min="11" max="11" width="8.90625" style="29" bestFit="1" customWidth="1"/>
    <col min="12" max="12" width="10.36328125" style="29" bestFit="1" customWidth="1"/>
    <col min="13" max="13" width="11.453125" style="31" bestFit="1" customWidth="1"/>
    <col min="14" max="14" width="9" style="3"/>
    <col min="15" max="15" width="1.26953125" style="3" customWidth="1"/>
    <col min="16" max="16" width="7.26953125" style="3" hidden="1" customWidth="1"/>
    <col min="17" max="17" width="10.90625" style="3" hidden="1" customWidth="1"/>
    <col min="18" max="20" width="5" style="3" hidden="1" customWidth="1"/>
    <col min="21" max="21" width="10.6328125" style="3" hidden="1" customWidth="1"/>
    <col min="22" max="22" width="9.6328125" style="3" hidden="1" customWidth="1"/>
    <col min="23" max="23" width="9.08984375" style="3" hidden="1" customWidth="1"/>
    <col min="24" max="24" width="10.6328125" style="3" hidden="1" customWidth="1"/>
    <col min="25" max="25" width="9.453125" style="3" hidden="1" customWidth="1"/>
    <col min="26" max="26" width="10.6328125" style="3" hidden="1" customWidth="1"/>
    <col min="27" max="28" width="9.08984375" style="3" hidden="1" customWidth="1"/>
    <col min="29" max="29" width="10.6328125" style="3" hidden="1" customWidth="1"/>
    <col min="30" max="30" width="1.26953125" style="3" customWidth="1"/>
    <col min="31" max="16384" width="9" style="3"/>
  </cols>
  <sheetData>
    <row r="1" spans="1:59" ht="30.75" customHeight="1" thickBot="1">
      <c r="A1" s="32" t="s">
        <v>507</v>
      </c>
      <c r="B1" s="2"/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229"/>
      <c r="P1" s="349" t="s">
        <v>409</v>
      </c>
      <c r="Q1" s="229"/>
      <c r="R1" s="229"/>
      <c r="S1" s="229"/>
      <c r="T1" s="229"/>
      <c r="U1" s="229"/>
      <c r="V1" s="229"/>
      <c r="W1" s="229"/>
      <c r="X1" s="229"/>
    </row>
    <row r="2" spans="1:59" s="5" customFormat="1" ht="13.5" customHeight="1">
      <c r="A2" s="576"/>
      <c r="B2" s="579" t="s">
        <v>442</v>
      </c>
      <c r="C2" s="613" t="s">
        <v>508</v>
      </c>
      <c r="D2" s="614"/>
      <c r="E2" s="615" t="s">
        <v>509</v>
      </c>
      <c r="F2" s="597" t="s">
        <v>510</v>
      </c>
      <c r="G2" s="598"/>
      <c r="H2" s="601" t="s">
        <v>511</v>
      </c>
      <c r="I2" s="602"/>
      <c r="J2" s="602"/>
      <c r="K2" s="602"/>
      <c r="L2" s="602"/>
      <c r="M2" s="618"/>
      <c r="O2" s="40"/>
      <c r="P2" s="576"/>
      <c r="Q2" s="579" t="s">
        <v>442</v>
      </c>
      <c r="R2" s="592" t="s">
        <v>508</v>
      </c>
      <c r="S2" s="593"/>
      <c r="T2" s="593"/>
      <c r="U2" s="594" t="s">
        <v>509</v>
      </c>
      <c r="V2" s="597" t="s">
        <v>510</v>
      </c>
      <c r="W2" s="598"/>
      <c r="X2" s="601" t="s">
        <v>511</v>
      </c>
      <c r="Y2" s="602"/>
      <c r="Z2" s="602"/>
      <c r="AA2" s="602"/>
      <c r="AB2" s="602"/>
      <c r="AC2" s="603"/>
      <c r="AD2" s="40"/>
      <c r="AE2" s="40"/>
      <c r="AF2" s="40"/>
      <c r="AG2" s="40"/>
      <c r="AH2" s="40"/>
      <c r="AI2" s="40"/>
      <c r="AJ2" s="40"/>
      <c r="AK2" s="40"/>
      <c r="AL2" s="40"/>
    </row>
    <row r="3" spans="1:59" s="5" customFormat="1" ht="13.5" customHeight="1">
      <c r="A3" s="577"/>
      <c r="B3" s="580"/>
      <c r="C3" s="604" t="s">
        <v>512</v>
      </c>
      <c r="D3" s="606" t="s">
        <v>513</v>
      </c>
      <c r="E3" s="616"/>
      <c r="F3" s="599"/>
      <c r="G3" s="600"/>
      <c r="H3" s="588" t="s">
        <v>514</v>
      </c>
      <c r="I3" s="590" t="s">
        <v>515</v>
      </c>
      <c r="J3" s="590" t="s">
        <v>516</v>
      </c>
      <c r="K3" s="606" t="s">
        <v>517</v>
      </c>
      <c r="L3" s="590" t="s">
        <v>518</v>
      </c>
      <c r="M3" s="619" t="s">
        <v>0</v>
      </c>
      <c r="O3" s="40"/>
      <c r="P3" s="577"/>
      <c r="Q3" s="580"/>
      <c r="R3" s="604" t="s">
        <v>512</v>
      </c>
      <c r="S3" s="606" t="s">
        <v>513</v>
      </c>
      <c r="T3" s="608" t="s">
        <v>519</v>
      </c>
      <c r="U3" s="595"/>
      <c r="V3" s="599"/>
      <c r="W3" s="600"/>
      <c r="X3" s="588" t="s">
        <v>514</v>
      </c>
      <c r="Y3" s="590" t="s">
        <v>515</v>
      </c>
      <c r="Z3" s="590" t="s">
        <v>516</v>
      </c>
      <c r="AA3" s="606" t="s">
        <v>517</v>
      </c>
      <c r="AB3" s="590" t="s">
        <v>518</v>
      </c>
      <c r="AC3" s="610" t="s">
        <v>0</v>
      </c>
      <c r="AD3" s="40"/>
      <c r="AE3" s="40"/>
      <c r="AF3" s="40"/>
      <c r="AG3" s="40"/>
      <c r="AH3" s="40"/>
      <c r="AI3" s="40"/>
      <c r="AJ3" s="40"/>
      <c r="AK3" s="40"/>
      <c r="AL3" s="40"/>
    </row>
    <row r="4" spans="1:59" s="5" customFormat="1" ht="20.25" customHeight="1" thickBot="1">
      <c r="A4" s="578"/>
      <c r="B4" s="581"/>
      <c r="C4" s="605"/>
      <c r="D4" s="607"/>
      <c r="E4" s="617"/>
      <c r="F4" s="33"/>
      <c r="G4" s="34" t="s">
        <v>520</v>
      </c>
      <c r="H4" s="589"/>
      <c r="I4" s="591"/>
      <c r="J4" s="591"/>
      <c r="K4" s="607"/>
      <c r="L4" s="591"/>
      <c r="M4" s="620"/>
      <c r="O4" s="40"/>
      <c r="P4" s="578"/>
      <c r="Q4" s="581"/>
      <c r="R4" s="605"/>
      <c r="S4" s="607"/>
      <c r="T4" s="609"/>
      <c r="U4" s="596"/>
      <c r="V4" s="33"/>
      <c r="W4" s="34" t="s">
        <v>520</v>
      </c>
      <c r="X4" s="589"/>
      <c r="Y4" s="591"/>
      <c r="Z4" s="591"/>
      <c r="AA4" s="607"/>
      <c r="AB4" s="591"/>
      <c r="AC4" s="611"/>
      <c r="AD4" s="40"/>
      <c r="AE4" s="40"/>
      <c r="AF4" s="40"/>
      <c r="AG4" s="40"/>
      <c r="AH4" s="40"/>
      <c r="AI4" s="40"/>
      <c r="AJ4" s="40"/>
      <c r="AK4" s="40"/>
      <c r="AL4" s="40"/>
    </row>
    <row r="5" spans="1:59" ht="18" customHeight="1">
      <c r="A5" s="350" t="s">
        <v>521</v>
      </c>
      <c r="B5" s="49" t="s">
        <v>522</v>
      </c>
      <c r="C5" s="230">
        <v>290</v>
      </c>
      <c r="D5" s="58">
        <v>0</v>
      </c>
      <c r="E5" s="306">
        <v>120029</v>
      </c>
      <c r="F5" s="582">
        <v>24280</v>
      </c>
      <c r="G5" s="585">
        <v>2622</v>
      </c>
      <c r="H5" s="240">
        <v>44371</v>
      </c>
      <c r="I5" s="307">
        <v>56381</v>
      </c>
      <c r="J5" s="351">
        <f>+H5+I5</f>
        <v>100752</v>
      </c>
      <c r="K5" s="231" t="s">
        <v>523</v>
      </c>
      <c r="L5" s="241">
        <v>5331</v>
      </c>
      <c r="M5" s="352">
        <f>SUM(H5:I5)+SUM(K5,L5)</f>
        <v>106083</v>
      </c>
      <c r="O5" s="40"/>
      <c r="P5" s="350" t="s">
        <v>521</v>
      </c>
      <c r="Q5" s="49" t="s">
        <v>522</v>
      </c>
      <c r="R5" s="40"/>
      <c r="S5" s="40"/>
      <c r="T5" s="40"/>
      <c r="U5" s="353"/>
      <c r="V5" s="354"/>
      <c r="W5" s="354"/>
      <c r="X5" s="354"/>
      <c r="Y5" s="354"/>
      <c r="Z5" s="354"/>
      <c r="AA5" s="354"/>
      <c r="AB5" s="354"/>
      <c r="AC5" s="354"/>
      <c r="AD5" s="40"/>
      <c r="AE5" s="40"/>
      <c r="AF5" s="40"/>
      <c r="AG5" s="40"/>
      <c r="AH5" s="40"/>
      <c r="AI5" s="40"/>
      <c r="AJ5" s="40"/>
      <c r="AK5" s="40"/>
      <c r="AL5" s="40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  <c r="BB5" s="218"/>
      <c r="BC5" s="218"/>
      <c r="BD5" s="218"/>
      <c r="BE5" s="218"/>
      <c r="BF5" s="218"/>
      <c r="BG5" s="218"/>
    </row>
    <row r="6" spans="1:59" ht="18" customHeight="1">
      <c r="A6" s="232" t="s">
        <v>524</v>
      </c>
      <c r="B6" s="321" t="s">
        <v>525</v>
      </c>
      <c r="C6" s="230">
        <v>267</v>
      </c>
      <c r="D6" s="58">
        <v>0</v>
      </c>
      <c r="E6" s="306">
        <v>3606</v>
      </c>
      <c r="F6" s="583"/>
      <c r="G6" s="586"/>
      <c r="H6" s="230">
        <v>5553</v>
      </c>
      <c r="I6" s="307">
        <v>2201</v>
      </c>
      <c r="J6" s="190">
        <f>+H6+I6</f>
        <v>7754</v>
      </c>
      <c r="K6" s="231" t="s">
        <v>523</v>
      </c>
      <c r="L6" s="66" t="s">
        <v>523</v>
      </c>
      <c r="M6" s="352">
        <f>SUM(H6:I6)+SUM(K6,L6)</f>
        <v>7754</v>
      </c>
      <c r="O6" s="40"/>
      <c r="P6" s="232" t="s">
        <v>524</v>
      </c>
      <c r="Q6" s="321" t="s">
        <v>525</v>
      </c>
      <c r="R6" s="40"/>
      <c r="S6" s="40"/>
      <c r="T6" s="40"/>
      <c r="U6" s="353"/>
      <c r="V6" s="354"/>
      <c r="W6" s="354"/>
      <c r="X6" s="354"/>
      <c r="Y6" s="354"/>
      <c r="Z6" s="354"/>
      <c r="AA6" s="354"/>
      <c r="AB6" s="354"/>
      <c r="AC6" s="354"/>
      <c r="AD6" s="40"/>
      <c r="AE6" s="40"/>
      <c r="AF6" s="40"/>
      <c r="AG6" s="40"/>
      <c r="AH6" s="40"/>
      <c r="AI6" s="40"/>
      <c r="AJ6" s="40"/>
      <c r="AK6" s="40"/>
      <c r="AL6" s="40"/>
    </row>
    <row r="7" spans="1:59" ht="18" customHeight="1" thickBot="1">
      <c r="A7" s="232" t="s">
        <v>3</v>
      </c>
      <c r="B7" s="321" t="s">
        <v>4</v>
      </c>
      <c r="C7" s="309">
        <v>289</v>
      </c>
      <c r="D7" s="234">
        <v>0</v>
      </c>
      <c r="E7" s="308">
        <v>121462</v>
      </c>
      <c r="F7" s="584"/>
      <c r="G7" s="587"/>
      <c r="H7" s="233">
        <v>30367</v>
      </c>
      <c r="I7" s="310">
        <v>43706</v>
      </c>
      <c r="J7" s="355">
        <f>+H7+I7</f>
        <v>74073</v>
      </c>
      <c r="K7" s="235" t="s">
        <v>523</v>
      </c>
      <c r="L7" s="234">
        <v>700</v>
      </c>
      <c r="M7" s="356">
        <f>SUM(H7:I7)+SUM(K7,L7)</f>
        <v>74773</v>
      </c>
      <c r="O7" s="40"/>
      <c r="P7" s="232" t="s">
        <v>3</v>
      </c>
      <c r="Q7" s="321" t="s">
        <v>4</v>
      </c>
      <c r="R7" s="40"/>
      <c r="S7" s="40"/>
      <c r="T7" s="40"/>
      <c r="U7" s="353"/>
      <c r="V7" s="354"/>
      <c r="W7" s="354"/>
      <c r="X7" s="354"/>
      <c r="Y7" s="354"/>
      <c r="Z7" s="354"/>
      <c r="AA7" s="354"/>
      <c r="AB7" s="354"/>
      <c r="AC7" s="354"/>
      <c r="AD7" s="40"/>
      <c r="AE7" s="40"/>
      <c r="AF7" s="40"/>
      <c r="AG7" s="40"/>
      <c r="AH7" s="40"/>
      <c r="AI7" s="40"/>
      <c r="AJ7" s="40"/>
      <c r="AK7" s="40"/>
      <c r="AL7" s="40"/>
    </row>
    <row r="8" spans="1:59" s="193" customFormat="1" ht="18" customHeight="1" thickBot="1">
      <c r="A8" s="547" t="s">
        <v>5</v>
      </c>
      <c r="B8" s="548"/>
      <c r="C8" s="236"/>
      <c r="D8" s="237"/>
      <c r="E8" s="357">
        <f>SUM(E5:E7)</f>
        <v>245097</v>
      </c>
      <c r="F8" s="236">
        <f>SUM(F5:F6)</f>
        <v>24280</v>
      </c>
      <c r="G8" s="238">
        <f>SUM(G5:G6)</f>
        <v>2622</v>
      </c>
      <c r="H8" s="236">
        <f>SUM(H5:H7)</f>
        <v>80291</v>
      </c>
      <c r="I8" s="239">
        <f>SUM(I5:I7)</f>
        <v>102288</v>
      </c>
      <c r="J8" s="237">
        <f>SUM(J5:J7)</f>
        <v>182579</v>
      </c>
      <c r="K8" s="239">
        <f t="shared" ref="K8" si="0">SUM(K5:K7)</f>
        <v>0</v>
      </c>
      <c r="L8" s="237">
        <f>SUM(L5:L7)</f>
        <v>6031</v>
      </c>
      <c r="M8" s="358">
        <f>SUM(M5:M7)</f>
        <v>188610</v>
      </c>
      <c r="O8" s="40"/>
      <c r="P8" s="547" t="s">
        <v>5</v>
      </c>
      <c r="Q8" s="548"/>
      <c r="R8" s="40"/>
      <c r="S8" s="40"/>
      <c r="T8" s="40"/>
      <c r="U8" s="353"/>
      <c r="V8" s="354"/>
      <c r="W8" s="354"/>
      <c r="X8" s="354"/>
      <c r="Y8" s="354"/>
      <c r="Z8" s="354"/>
      <c r="AA8" s="354"/>
      <c r="AB8" s="354"/>
      <c r="AC8" s="354"/>
      <c r="AD8" s="40"/>
      <c r="AE8" s="40"/>
      <c r="AF8" s="40"/>
      <c r="AG8" s="40"/>
      <c r="AH8" s="40"/>
      <c r="AI8" s="40"/>
      <c r="AJ8" s="40"/>
      <c r="AK8" s="40"/>
      <c r="AL8" s="40"/>
    </row>
    <row r="9" spans="1:59" s="11" customFormat="1" ht="18" customHeight="1">
      <c r="A9" s="8" t="s">
        <v>1</v>
      </c>
      <c r="B9" s="149" t="s">
        <v>6</v>
      </c>
      <c r="C9" s="127">
        <v>246</v>
      </c>
      <c r="D9" s="129">
        <v>0</v>
      </c>
      <c r="E9" s="85">
        <v>3006</v>
      </c>
      <c r="F9" s="87">
        <v>10003</v>
      </c>
      <c r="G9" s="86">
        <v>0</v>
      </c>
      <c r="H9" s="87">
        <v>6389</v>
      </c>
      <c r="I9" s="88">
        <v>0</v>
      </c>
      <c r="J9" s="194">
        <f>+H9+I9</f>
        <v>6389</v>
      </c>
      <c r="K9" s="254" t="s">
        <v>523</v>
      </c>
      <c r="L9" s="89">
        <v>0</v>
      </c>
      <c r="M9" s="359">
        <f>SUM(H9:L9)-J9</f>
        <v>6389</v>
      </c>
      <c r="O9" s="40"/>
      <c r="P9" s="8" t="s">
        <v>1</v>
      </c>
      <c r="Q9" s="149" t="s">
        <v>6</v>
      </c>
      <c r="R9" s="40"/>
      <c r="S9" s="40"/>
      <c r="T9" s="40"/>
      <c r="U9" s="353"/>
      <c r="V9" s="354"/>
      <c r="W9" s="354"/>
      <c r="X9" s="354"/>
      <c r="Y9" s="354"/>
      <c r="Z9" s="354"/>
      <c r="AA9" s="354"/>
      <c r="AB9" s="354"/>
      <c r="AC9" s="354"/>
      <c r="AD9" s="40"/>
      <c r="AE9" s="40"/>
      <c r="AF9" s="40"/>
      <c r="AG9" s="40"/>
      <c r="AH9" s="40"/>
      <c r="AI9" s="40"/>
      <c r="AJ9" s="40"/>
      <c r="AK9" s="40"/>
      <c r="AL9" s="40"/>
    </row>
    <row r="10" spans="1:59" ht="18" customHeight="1">
      <c r="A10" s="150">
        <v>2</v>
      </c>
      <c r="B10" s="151" t="s">
        <v>7</v>
      </c>
      <c r="C10" s="312">
        <v>243</v>
      </c>
      <c r="D10" s="58">
        <v>0</v>
      </c>
      <c r="E10" s="311">
        <v>3837</v>
      </c>
      <c r="F10" s="312">
        <v>3316</v>
      </c>
      <c r="G10" s="56">
        <v>0</v>
      </c>
      <c r="H10" s="312">
        <v>593</v>
      </c>
      <c r="I10" s="313">
        <v>0</v>
      </c>
      <c r="J10" s="190">
        <f>+H10+I10</f>
        <v>593</v>
      </c>
      <c r="K10" s="320" t="s">
        <v>523</v>
      </c>
      <c r="L10" s="58">
        <v>0</v>
      </c>
      <c r="M10" s="360">
        <f>SUM(H10:L10)-J10</f>
        <v>593</v>
      </c>
      <c r="O10" s="40"/>
      <c r="P10" s="150">
        <v>2</v>
      </c>
      <c r="Q10" s="19" t="s">
        <v>7</v>
      </c>
      <c r="R10" s="40"/>
      <c r="S10" s="40"/>
      <c r="T10" s="40"/>
      <c r="U10" s="353"/>
      <c r="V10" s="354"/>
      <c r="W10" s="354"/>
      <c r="X10" s="354"/>
      <c r="Y10" s="354"/>
      <c r="Z10" s="354"/>
      <c r="AA10" s="354"/>
      <c r="AB10" s="354"/>
      <c r="AC10" s="354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59" ht="18" customHeight="1">
      <c r="A11" s="152" t="s">
        <v>526</v>
      </c>
      <c r="B11" s="153" t="s">
        <v>8</v>
      </c>
      <c r="C11" s="233">
        <v>331</v>
      </c>
      <c r="D11" s="58">
        <v>0</v>
      </c>
      <c r="E11" s="314">
        <v>45258</v>
      </c>
      <c r="F11" s="233">
        <v>27320</v>
      </c>
      <c r="G11" s="315">
        <v>9</v>
      </c>
      <c r="H11" s="233">
        <v>680</v>
      </c>
      <c r="I11" s="316">
        <v>118</v>
      </c>
      <c r="J11" s="190">
        <f>+H11+I11</f>
        <v>798</v>
      </c>
      <c r="K11" s="340" t="s">
        <v>523</v>
      </c>
      <c r="L11" s="66" t="s">
        <v>523</v>
      </c>
      <c r="M11" s="361">
        <f>SUM(H11:L11)-J11</f>
        <v>798</v>
      </c>
      <c r="O11" s="40"/>
      <c r="P11" s="154" t="s">
        <v>526</v>
      </c>
      <c r="Q11" s="19" t="s">
        <v>8</v>
      </c>
      <c r="R11" s="40"/>
      <c r="S11" s="40"/>
      <c r="T11" s="40"/>
      <c r="U11" s="353"/>
      <c r="V11" s="354"/>
      <c r="W11" s="354"/>
      <c r="X11" s="354"/>
      <c r="Y11" s="354"/>
      <c r="Z11" s="354"/>
      <c r="AA11" s="354"/>
      <c r="AB11" s="354"/>
      <c r="AC11" s="354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59" ht="18" customHeight="1">
      <c r="A12" s="152">
        <v>4</v>
      </c>
      <c r="B12" s="153" t="s">
        <v>9</v>
      </c>
      <c r="C12" s="242">
        <v>297</v>
      </c>
      <c r="D12" s="58">
        <v>0</v>
      </c>
      <c r="E12" s="317">
        <v>6926</v>
      </c>
      <c r="F12" s="244" t="s">
        <v>523</v>
      </c>
      <c r="G12" s="362" t="s">
        <v>523</v>
      </c>
      <c r="H12" s="244" t="s">
        <v>523</v>
      </c>
      <c r="I12" s="254" t="s">
        <v>523</v>
      </c>
      <c r="J12" s="106" t="s">
        <v>523</v>
      </c>
      <c r="K12" s="254" t="s">
        <v>523</v>
      </c>
      <c r="L12" s="66" t="s">
        <v>523</v>
      </c>
      <c r="M12" s="359" t="s">
        <v>555</v>
      </c>
      <c r="O12" s="40"/>
      <c r="P12" s="154">
        <v>4</v>
      </c>
      <c r="Q12" s="19" t="s">
        <v>9</v>
      </c>
      <c r="R12" s="40"/>
      <c r="S12" s="40"/>
      <c r="T12" s="40"/>
      <c r="U12" s="353"/>
      <c r="V12" s="354"/>
      <c r="W12" s="354"/>
      <c r="X12" s="354"/>
      <c r="Y12" s="354"/>
      <c r="Z12" s="354"/>
      <c r="AA12" s="354"/>
      <c r="AB12" s="354"/>
      <c r="AC12" s="354"/>
      <c r="AD12" s="40"/>
      <c r="AE12" s="40"/>
      <c r="AF12" s="40"/>
      <c r="AG12" s="40"/>
      <c r="AH12" s="40"/>
      <c r="AI12" s="40"/>
      <c r="AJ12" s="40"/>
      <c r="AK12" s="40"/>
      <c r="AL12" s="40"/>
    </row>
    <row r="13" spans="1:59" ht="18" customHeight="1">
      <c r="A13" s="154">
        <v>5</v>
      </c>
      <c r="B13" s="13" t="s">
        <v>10</v>
      </c>
      <c r="C13" s="242">
        <v>340</v>
      </c>
      <c r="D13" s="66" t="s">
        <v>523</v>
      </c>
      <c r="E13" s="317">
        <v>18306</v>
      </c>
      <c r="F13" s="242">
        <v>7319</v>
      </c>
      <c r="G13" s="318">
        <v>14</v>
      </c>
      <c r="H13" s="242">
        <v>2756</v>
      </c>
      <c r="I13" s="294">
        <v>67</v>
      </c>
      <c r="J13" s="190">
        <f>+H13+I13</f>
        <v>2823</v>
      </c>
      <c r="K13" s="66" t="s">
        <v>523</v>
      </c>
      <c r="L13" s="58">
        <v>0</v>
      </c>
      <c r="M13" s="359">
        <f>SUM(H13:L13)-J13</f>
        <v>2823</v>
      </c>
      <c r="O13" s="40"/>
      <c r="P13" s="154">
        <v>5</v>
      </c>
      <c r="Q13" s="19" t="s">
        <v>10</v>
      </c>
      <c r="R13" s="40"/>
      <c r="S13" s="40"/>
      <c r="T13" s="40"/>
      <c r="U13" s="353"/>
      <c r="V13" s="354"/>
      <c r="W13" s="354"/>
      <c r="X13" s="354"/>
      <c r="Y13" s="354"/>
      <c r="Z13" s="354"/>
      <c r="AA13" s="354"/>
      <c r="AB13" s="354"/>
      <c r="AC13" s="354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59" ht="18" customHeight="1">
      <c r="A14" s="152">
        <v>6</v>
      </c>
      <c r="B14" s="153" t="s">
        <v>11</v>
      </c>
      <c r="C14" s="233">
        <v>295</v>
      </c>
      <c r="D14" s="58">
        <v>0</v>
      </c>
      <c r="E14" s="314">
        <v>2454</v>
      </c>
      <c r="F14" s="233">
        <v>373</v>
      </c>
      <c r="G14" s="362" t="s">
        <v>503</v>
      </c>
      <c r="H14" s="233">
        <v>2916</v>
      </c>
      <c r="I14" s="340" t="s">
        <v>503</v>
      </c>
      <c r="J14" s="190">
        <f>+H14</f>
        <v>2916</v>
      </c>
      <c r="K14" s="66" t="s">
        <v>523</v>
      </c>
      <c r="L14" s="58">
        <v>6816</v>
      </c>
      <c r="M14" s="361">
        <f>SUM(H14:L14)-J14</f>
        <v>9732</v>
      </c>
      <c r="O14" s="40"/>
      <c r="P14" s="154">
        <v>6</v>
      </c>
      <c r="Q14" s="19" t="s">
        <v>11</v>
      </c>
      <c r="R14" s="40"/>
      <c r="S14" s="40"/>
      <c r="T14" s="40"/>
      <c r="U14" s="353"/>
      <c r="V14" s="354"/>
      <c r="W14" s="354"/>
      <c r="X14" s="354"/>
      <c r="Y14" s="354"/>
      <c r="Z14" s="354"/>
      <c r="AA14" s="354"/>
      <c r="AB14" s="354"/>
      <c r="AC14" s="354"/>
      <c r="AD14" s="40"/>
      <c r="AE14" s="40"/>
      <c r="AF14" s="40"/>
      <c r="AG14" s="40"/>
      <c r="AH14" s="40"/>
      <c r="AI14" s="40"/>
      <c r="AJ14" s="40"/>
      <c r="AK14" s="40"/>
      <c r="AL14" s="40"/>
    </row>
    <row r="15" spans="1:59" ht="18" customHeight="1">
      <c r="A15" s="154">
        <v>7</v>
      </c>
      <c r="B15" s="155" t="s">
        <v>12</v>
      </c>
      <c r="C15" s="312">
        <v>295</v>
      </c>
      <c r="D15" s="544" t="s">
        <v>523</v>
      </c>
      <c r="E15" s="320" t="s">
        <v>503</v>
      </c>
      <c r="F15" s="312">
        <v>5517</v>
      </c>
      <c r="G15" s="64" t="s">
        <v>503</v>
      </c>
      <c r="H15" s="312">
        <v>782</v>
      </c>
      <c r="I15" s="313">
        <v>0</v>
      </c>
      <c r="J15" s="190">
        <f>+H15+I15</f>
        <v>782</v>
      </c>
      <c r="K15" s="320" t="s">
        <v>523</v>
      </c>
      <c r="L15" s="66" t="s">
        <v>503</v>
      </c>
      <c r="M15" s="360">
        <f>SUM(H15:L15)-J15</f>
        <v>782</v>
      </c>
      <c r="O15" s="40"/>
      <c r="P15" s="154">
        <v>7</v>
      </c>
      <c r="Q15" s="49" t="s">
        <v>12</v>
      </c>
      <c r="R15" s="40"/>
      <c r="S15" s="40"/>
      <c r="T15" s="40"/>
      <c r="U15" s="353"/>
      <c r="V15" s="354"/>
      <c r="W15" s="354"/>
      <c r="X15" s="354"/>
      <c r="Y15" s="354"/>
      <c r="Z15" s="354"/>
      <c r="AA15" s="354"/>
      <c r="AB15" s="354"/>
      <c r="AC15" s="354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59" ht="18" customHeight="1" thickBot="1">
      <c r="A16" s="156">
        <v>8</v>
      </c>
      <c r="B16" s="157" t="s">
        <v>13</v>
      </c>
      <c r="C16" s="363">
        <v>234</v>
      </c>
      <c r="D16" s="364" t="s">
        <v>523</v>
      </c>
      <c r="E16" s="320" t="s">
        <v>503</v>
      </c>
      <c r="F16" s="365">
        <v>1183</v>
      </c>
      <c r="G16" s="366">
        <v>0</v>
      </c>
      <c r="H16" s="367">
        <v>1963</v>
      </c>
      <c r="I16" s="368">
        <v>0</v>
      </c>
      <c r="J16" s="190">
        <f>+H16+I16</f>
        <v>1963</v>
      </c>
      <c r="K16" s="368">
        <v>0</v>
      </c>
      <c r="L16" s="158">
        <v>0</v>
      </c>
      <c r="M16" s="359">
        <f>SUM(H16:L16)-J16</f>
        <v>1963</v>
      </c>
      <c r="P16" s="191">
        <v>8</v>
      </c>
      <c r="Q16" s="321" t="s">
        <v>13</v>
      </c>
      <c r="R16" s="40"/>
      <c r="S16" s="40"/>
      <c r="T16" s="40"/>
      <c r="U16" s="6"/>
      <c r="V16" s="4"/>
      <c r="W16" s="4"/>
      <c r="X16" s="4"/>
      <c r="Y16" s="4"/>
      <c r="Z16" s="4"/>
      <c r="AA16" s="4"/>
      <c r="AB16" s="4"/>
      <c r="AC16" s="4"/>
    </row>
    <row r="17" spans="1:32" s="197" customFormat="1" ht="18" customHeight="1" thickBot="1">
      <c r="A17" s="574" t="s">
        <v>14</v>
      </c>
      <c r="B17" s="575"/>
      <c r="C17" s="357"/>
      <c r="D17" s="369"/>
      <c r="E17" s="357">
        <f>SUM(E9:E16)</f>
        <v>79787</v>
      </c>
      <c r="F17" s="236">
        <f t="shared" ref="F17:M17" si="1">SUM(F9:F16)</f>
        <v>55031</v>
      </c>
      <c r="G17" s="238">
        <f t="shared" si="1"/>
        <v>23</v>
      </c>
      <c r="H17" s="236">
        <f t="shared" si="1"/>
        <v>16079</v>
      </c>
      <c r="I17" s="239">
        <f t="shared" si="1"/>
        <v>185</v>
      </c>
      <c r="J17" s="237">
        <f t="shared" si="1"/>
        <v>16264</v>
      </c>
      <c r="K17" s="239">
        <f t="shared" si="1"/>
        <v>0</v>
      </c>
      <c r="L17" s="237">
        <f t="shared" si="1"/>
        <v>6816</v>
      </c>
      <c r="M17" s="358">
        <f t="shared" si="1"/>
        <v>23080</v>
      </c>
      <c r="P17" s="574" t="s">
        <v>14</v>
      </c>
      <c r="Q17" s="575"/>
      <c r="R17" s="146"/>
      <c r="S17" s="146"/>
      <c r="T17" s="146"/>
      <c r="U17" s="370"/>
      <c r="V17" s="322"/>
      <c r="W17" s="322"/>
      <c r="X17" s="322"/>
      <c r="Y17" s="322"/>
      <c r="Z17" s="322"/>
      <c r="AA17" s="322"/>
      <c r="AB17" s="322"/>
      <c r="AC17" s="322"/>
    </row>
    <row r="18" spans="1:32" s="7" customFormat="1" ht="18.5" customHeight="1">
      <c r="A18" s="159" t="s">
        <v>1</v>
      </c>
      <c r="B18" s="160" t="s">
        <v>15</v>
      </c>
      <c r="C18" s="371"/>
      <c r="D18" s="372"/>
      <c r="E18" s="371">
        <f t="shared" ref="E18:L18" si="2">SUM(E19:E43)</f>
        <v>5704379</v>
      </c>
      <c r="F18" s="286">
        <f t="shared" si="2"/>
        <v>927095</v>
      </c>
      <c r="G18" s="247">
        <f t="shared" si="2"/>
        <v>32589</v>
      </c>
      <c r="H18" s="286">
        <f>SUM(H19:H43)</f>
        <v>4762467</v>
      </c>
      <c r="I18" s="373">
        <f t="shared" si="2"/>
        <v>3381361</v>
      </c>
      <c r="J18" s="287">
        <f>SUM(J19:J43)</f>
        <v>8143828</v>
      </c>
      <c r="K18" s="373">
        <f t="shared" si="2"/>
        <v>38899</v>
      </c>
      <c r="L18" s="287">
        <f t="shared" si="2"/>
        <v>83312</v>
      </c>
      <c r="M18" s="374">
        <f>SUM(M19:M43)</f>
        <v>8266039</v>
      </c>
      <c r="P18" s="9" t="s">
        <v>1</v>
      </c>
      <c r="Q18" s="199" t="s">
        <v>15</v>
      </c>
      <c r="U18" s="375">
        <f t="shared" ref="U18:AC18" si="3">E18</f>
        <v>5704379</v>
      </c>
      <c r="V18" s="248">
        <f t="shared" si="3"/>
        <v>927095</v>
      </c>
      <c r="W18" s="248">
        <f t="shared" si="3"/>
        <v>32589</v>
      </c>
      <c r="X18" s="248">
        <f t="shared" si="3"/>
        <v>4762467</v>
      </c>
      <c r="Y18" s="248">
        <f t="shared" si="3"/>
        <v>3381361</v>
      </c>
      <c r="Z18" s="248">
        <f t="shared" si="3"/>
        <v>8143828</v>
      </c>
      <c r="AA18" s="248">
        <f t="shared" si="3"/>
        <v>38899</v>
      </c>
      <c r="AB18" s="248">
        <f t="shared" si="3"/>
        <v>83312</v>
      </c>
      <c r="AC18" s="248">
        <f t="shared" si="3"/>
        <v>8266039</v>
      </c>
      <c r="AD18" s="198"/>
      <c r="AE18" s="198"/>
      <c r="AF18" s="198"/>
    </row>
    <row r="19" spans="1:32" ht="18" customHeight="1">
      <c r="A19" s="161" t="s">
        <v>16</v>
      </c>
      <c r="B19" s="153" t="s">
        <v>17</v>
      </c>
      <c r="C19" s="57">
        <v>330</v>
      </c>
      <c r="D19" s="201">
        <v>0</v>
      </c>
      <c r="E19" s="62">
        <v>875983</v>
      </c>
      <c r="F19" s="63">
        <v>153273</v>
      </c>
      <c r="G19" s="376">
        <v>4366</v>
      </c>
      <c r="H19" s="63">
        <f>685876</f>
        <v>685876</v>
      </c>
      <c r="I19" s="65">
        <v>356593</v>
      </c>
      <c r="J19" s="106">
        <f>+H19+I19</f>
        <v>1042469</v>
      </c>
      <c r="K19" s="65" t="s">
        <v>523</v>
      </c>
      <c r="L19" s="249">
        <v>5995</v>
      </c>
      <c r="M19" s="359">
        <f t="shared" ref="M19:M30" si="4">SUM(H19:L19)-J19</f>
        <v>1048464</v>
      </c>
      <c r="P19" s="150" t="s">
        <v>16</v>
      </c>
      <c r="Q19" s="19" t="s">
        <v>17</v>
      </c>
      <c r="U19" s="6"/>
      <c r="V19" s="4"/>
      <c r="W19" s="4"/>
      <c r="X19" s="4"/>
      <c r="Y19" s="4"/>
      <c r="Z19" s="4"/>
      <c r="AA19" s="4"/>
      <c r="AB19" s="4"/>
      <c r="AC19" s="4"/>
    </row>
    <row r="20" spans="1:32" ht="18" customHeight="1">
      <c r="A20" s="161" t="s">
        <v>19</v>
      </c>
      <c r="B20" s="153" t="s">
        <v>20</v>
      </c>
      <c r="C20" s="57">
        <v>303</v>
      </c>
      <c r="D20" s="201">
        <v>0</v>
      </c>
      <c r="E20" s="62">
        <v>298160</v>
      </c>
      <c r="F20" s="63">
        <v>79084</v>
      </c>
      <c r="G20" s="376">
        <v>2069</v>
      </c>
      <c r="H20" s="63">
        <v>330298</v>
      </c>
      <c r="I20" s="65">
        <v>231027</v>
      </c>
      <c r="J20" s="106">
        <f t="shared" ref="J20:J43" si="5">+H20+I20</f>
        <v>561325</v>
      </c>
      <c r="K20" s="65" t="s">
        <v>523</v>
      </c>
      <c r="L20" s="249">
        <v>23474</v>
      </c>
      <c r="M20" s="359">
        <f t="shared" si="4"/>
        <v>584799</v>
      </c>
      <c r="P20" s="150" t="s">
        <v>19</v>
      </c>
      <c r="Q20" s="19" t="s">
        <v>20</v>
      </c>
      <c r="U20" s="6"/>
      <c r="V20" s="4"/>
      <c r="W20" s="4"/>
      <c r="X20" s="4"/>
      <c r="Y20" s="4"/>
      <c r="Z20" s="4"/>
      <c r="AA20" s="4"/>
      <c r="AB20" s="4"/>
      <c r="AC20" s="4"/>
    </row>
    <row r="21" spans="1:32" ht="18" customHeight="1">
      <c r="A21" s="161" t="s">
        <v>21</v>
      </c>
      <c r="B21" s="153" t="s">
        <v>22</v>
      </c>
      <c r="C21" s="57">
        <v>303</v>
      </c>
      <c r="D21" s="201">
        <v>0</v>
      </c>
      <c r="E21" s="62">
        <v>396127</v>
      </c>
      <c r="F21" s="63">
        <v>77714</v>
      </c>
      <c r="G21" s="376">
        <v>2839</v>
      </c>
      <c r="H21" s="63">
        <v>353802</v>
      </c>
      <c r="I21" s="65">
        <v>319798</v>
      </c>
      <c r="J21" s="106">
        <f t="shared" si="5"/>
        <v>673600</v>
      </c>
      <c r="K21" s="65" t="s">
        <v>523</v>
      </c>
      <c r="L21" s="249">
        <v>4944</v>
      </c>
      <c r="M21" s="359">
        <f t="shared" si="4"/>
        <v>678544</v>
      </c>
      <c r="P21" s="150" t="s">
        <v>21</v>
      </c>
      <c r="Q21" s="19" t="s">
        <v>22</v>
      </c>
      <c r="U21" s="6"/>
      <c r="V21" s="4"/>
      <c r="W21" s="4"/>
      <c r="X21" s="4"/>
      <c r="Y21" s="4"/>
      <c r="Z21" s="4"/>
      <c r="AA21" s="4"/>
      <c r="AB21" s="4"/>
      <c r="AC21" s="4"/>
    </row>
    <row r="22" spans="1:32" ht="18" customHeight="1">
      <c r="A22" s="161" t="s">
        <v>23</v>
      </c>
      <c r="B22" s="153" t="s">
        <v>399</v>
      </c>
      <c r="C22" s="57">
        <v>304</v>
      </c>
      <c r="D22" s="201">
        <v>0</v>
      </c>
      <c r="E22" s="62">
        <v>146639</v>
      </c>
      <c r="F22" s="63">
        <v>11269</v>
      </c>
      <c r="G22" s="376">
        <v>1606</v>
      </c>
      <c r="H22" s="63">
        <v>108296</v>
      </c>
      <c r="I22" s="65">
        <v>182371</v>
      </c>
      <c r="J22" s="106">
        <f t="shared" si="5"/>
        <v>290667</v>
      </c>
      <c r="K22" s="65" t="s">
        <v>523</v>
      </c>
      <c r="L22" s="249">
        <v>2629</v>
      </c>
      <c r="M22" s="359">
        <f t="shared" si="4"/>
        <v>293296</v>
      </c>
      <c r="P22" s="150" t="s">
        <v>23</v>
      </c>
      <c r="Q22" s="19" t="s">
        <v>399</v>
      </c>
      <c r="U22" s="6"/>
      <c r="V22" s="4"/>
      <c r="W22" s="4"/>
      <c r="X22" s="4"/>
      <c r="Y22" s="4"/>
      <c r="Z22" s="4"/>
      <c r="AA22" s="4"/>
      <c r="AB22" s="4"/>
      <c r="AC22" s="4"/>
    </row>
    <row r="23" spans="1:32" ht="18" customHeight="1">
      <c r="A23" s="161" t="s">
        <v>24</v>
      </c>
      <c r="B23" s="153" t="s">
        <v>25</v>
      </c>
      <c r="C23" s="57">
        <v>352</v>
      </c>
      <c r="D23" s="201">
        <v>0</v>
      </c>
      <c r="E23" s="62">
        <v>941682</v>
      </c>
      <c r="F23" s="63">
        <v>87440</v>
      </c>
      <c r="G23" s="376">
        <v>3291</v>
      </c>
      <c r="H23" s="63">
        <v>477165</v>
      </c>
      <c r="I23" s="65">
        <v>337804</v>
      </c>
      <c r="J23" s="106">
        <f t="shared" si="5"/>
        <v>814969</v>
      </c>
      <c r="K23" s="65" t="s">
        <v>523</v>
      </c>
      <c r="L23" s="249">
        <v>4535</v>
      </c>
      <c r="M23" s="359">
        <f t="shared" si="4"/>
        <v>819504</v>
      </c>
      <c r="P23" s="150" t="s">
        <v>24</v>
      </c>
      <c r="Q23" s="19" t="s">
        <v>25</v>
      </c>
      <c r="U23" s="6"/>
      <c r="V23" s="4"/>
      <c r="W23" s="4"/>
      <c r="X23" s="4"/>
      <c r="Y23" s="4"/>
      <c r="Z23" s="4"/>
      <c r="AA23" s="4"/>
      <c r="AB23" s="4"/>
      <c r="AC23" s="4"/>
    </row>
    <row r="24" spans="1:32" ht="18" customHeight="1">
      <c r="A24" s="161" t="s">
        <v>26</v>
      </c>
      <c r="B24" s="153" t="s">
        <v>29</v>
      </c>
      <c r="C24" s="57">
        <v>301</v>
      </c>
      <c r="D24" s="201">
        <v>0</v>
      </c>
      <c r="E24" s="62">
        <v>174439</v>
      </c>
      <c r="F24" s="63">
        <v>53438</v>
      </c>
      <c r="G24" s="376">
        <v>1111</v>
      </c>
      <c r="H24" s="63">
        <v>171148</v>
      </c>
      <c r="I24" s="65">
        <v>128888</v>
      </c>
      <c r="J24" s="106">
        <f t="shared" si="5"/>
        <v>300036</v>
      </c>
      <c r="K24" s="249">
        <v>38899</v>
      </c>
      <c r="L24" s="249">
        <v>6016</v>
      </c>
      <c r="M24" s="359">
        <f t="shared" si="4"/>
        <v>344951</v>
      </c>
      <c r="P24" s="150" t="s">
        <v>26</v>
      </c>
      <c r="Q24" s="19" t="s">
        <v>29</v>
      </c>
      <c r="U24" s="6"/>
      <c r="V24" s="4"/>
      <c r="W24" s="4"/>
      <c r="X24" s="4"/>
      <c r="Y24" s="4"/>
      <c r="Z24" s="4"/>
      <c r="AA24" s="4"/>
      <c r="AB24" s="4"/>
      <c r="AC24" s="4"/>
    </row>
    <row r="25" spans="1:32" ht="18" customHeight="1">
      <c r="A25" s="161" t="s">
        <v>28</v>
      </c>
      <c r="B25" s="153" t="s">
        <v>27</v>
      </c>
      <c r="C25" s="57">
        <v>297</v>
      </c>
      <c r="D25" s="201">
        <v>0</v>
      </c>
      <c r="E25" s="62">
        <v>88635</v>
      </c>
      <c r="F25" s="63">
        <v>23542</v>
      </c>
      <c r="G25" s="376">
        <v>464</v>
      </c>
      <c r="H25" s="63">
        <v>102483</v>
      </c>
      <c r="I25" s="65">
        <v>43384</v>
      </c>
      <c r="J25" s="106">
        <f t="shared" si="5"/>
        <v>145867</v>
      </c>
      <c r="K25" s="65" t="s">
        <v>523</v>
      </c>
      <c r="L25" s="249">
        <v>1184</v>
      </c>
      <c r="M25" s="359">
        <f t="shared" si="4"/>
        <v>147051</v>
      </c>
      <c r="P25" s="150" t="s">
        <v>28</v>
      </c>
      <c r="Q25" s="19" t="s">
        <v>27</v>
      </c>
      <c r="U25" s="6"/>
      <c r="V25" s="4"/>
      <c r="W25" s="4"/>
      <c r="X25" s="4"/>
      <c r="Y25" s="4"/>
      <c r="Z25" s="4"/>
      <c r="AA25" s="4"/>
      <c r="AB25" s="4"/>
      <c r="AC25" s="4"/>
    </row>
    <row r="26" spans="1:32" ht="18" customHeight="1">
      <c r="A26" s="161" t="s">
        <v>30</v>
      </c>
      <c r="B26" s="153" t="s">
        <v>31</v>
      </c>
      <c r="C26" s="57">
        <v>304</v>
      </c>
      <c r="D26" s="201">
        <v>0</v>
      </c>
      <c r="E26" s="62">
        <v>107696</v>
      </c>
      <c r="F26" s="63">
        <v>19313</v>
      </c>
      <c r="G26" s="376">
        <v>697</v>
      </c>
      <c r="H26" s="63">
        <v>119843</v>
      </c>
      <c r="I26" s="65">
        <v>74412</v>
      </c>
      <c r="J26" s="106">
        <f t="shared" si="5"/>
        <v>194255</v>
      </c>
      <c r="K26" s="65" t="s">
        <v>523</v>
      </c>
      <c r="L26" s="249">
        <v>1658</v>
      </c>
      <c r="M26" s="359">
        <f t="shared" si="4"/>
        <v>195913</v>
      </c>
      <c r="P26" s="150" t="s">
        <v>30</v>
      </c>
      <c r="Q26" s="19" t="s">
        <v>31</v>
      </c>
      <c r="U26" s="6"/>
      <c r="V26" s="4"/>
      <c r="W26" s="4"/>
      <c r="X26" s="4"/>
      <c r="Y26" s="4"/>
      <c r="Z26" s="4"/>
      <c r="AA26" s="4"/>
      <c r="AB26" s="4"/>
      <c r="AC26" s="4"/>
    </row>
    <row r="27" spans="1:32" ht="18" customHeight="1">
      <c r="A27" s="161" t="s">
        <v>32</v>
      </c>
      <c r="B27" s="153" t="s">
        <v>33</v>
      </c>
      <c r="C27" s="57">
        <v>304</v>
      </c>
      <c r="D27" s="201">
        <v>0</v>
      </c>
      <c r="E27" s="62">
        <v>83934</v>
      </c>
      <c r="F27" s="63">
        <v>9089</v>
      </c>
      <c r="G27" s="376">
        <v>410</v>
      </c>
      <c r="H27" s="63">
        <v>54223</v>
      </c>
      <c r="I27" s="65">
        <v>47137</v>
      </c>
      <c r="J27" s="106">
        <f t="shared" si="5"/>
        <v>101360</v>
      </c>
      <c r="K27" s="65" t="s">
        <v>523</v>
      </c>
      <c r="L27" s="249">
        <v>446</v>
      </c>
      <c r="M27" s="359">
        <f t="shared" si="4"/>
        <v>101806</v>
      </c>
      <c r="P27" s="150" t="s">
        <v>32</v>
      </c>
      <c r="Q27" s="19" t="s">
        <v>33</v>
      </c>
      <c r="U27" s="6"/>
      <c r="V27" s="4"/>
      <c r="W27" s="4"/>
      <c r="X27" s="4"/>
      <c r="Y27" s="4"/>
      <c r="Z27" s="4"/>
      <c r="AA27" s="4"/>
      <c r="AB27" s="4"/>
      <c r="AC27" s="4"/>
    </row>
    <row r="28" spans="1:32" ht="18" customHeight="1">
      <c r="A28" s="161" t="s">
        <v>34</v>
      </c>
      <c r="B28" s="153" t="s">
        <v>35</v>
      </c>
      <c r="C28" s="57">
        <v>303</v>
      </c>
      <c r="D28" s="201">
        <v>0</v>
      </c>
      <c r="E28" s="62">
        <v>119878</v>
      </c>
      <c r="F28" s="63">
        <v>22991</v>
      </c>
      <c r="G28" s="376">
        <v>741</v>
      </c>
      <c r="H28" s="63">
        <v>135085</v>
      </c>
      <c r="I28" s="65">
        <v>97959</v>
      </c>
      <c r="J28" s="106">
        <f t="shared" si="5"/>
        <v>233044</v>
      </c>
      <c r="K28" s="65" t="s">
        <v>523</v>
      </c>
      <c r="L28" s="249">
        <v>1856</v>
      </c>
      <c r="M28" s="359">
        <f t="shared" si="4"/>
        <v>234900</v>
      </c>
      <c r="P28" s="150" t="s">
        <v>34</v>
      </c>
      <c r="Q28" s="19" t="s">
        <v>35</v>
      </c>
      <c r="U28" s="6"/>
      <c r="V28" s="4"/>
      <c r="W28" s="4"/>
      <c r="X28" s="4"/>
      <c r="Y28" s="4"/>
      <c r="Z28" s="4"/>
      <c r="AA28" s="4"/>
      <c r="AB28" s="4"/>
      <c r="AC28" s="4"/>
    </row>
    <row r="29" spans="1:32" ht="18" customHeight="1">
      <c r="A29" s="161" t="s">
        <v>36</v>
      </c>
      <c r="B29" s="153" t="s">
        <v>37</v>
      </c>
      <c r="C29" s="57">
        <v>304</v>
      </c>
      <c r="D29" s="201">
        <v>0</v>
      </c>
      <c r="E29" s="62">
        <v>122280</v>
      </c>
      <c r="F29" s="63">
        <v>26362</v>
      </c>
      <c r="G29" s="376">
        <v>953</v>
      </c>
      <c r="H29" s="63">
        <v>150763</v>
      </c>
      <c r="I29" s="65">
        <v>96246</v>
      </c>
      <c r="J29" s="106">
        <f t="shared" si="5"/>
        <v>247009</v>
      </c>
      <c r="K29" s="65" t="s">
        <v>523</v>
      </c>
      <c r="L29" s="249">
        <v>3245</v>
      </c>
      <c r="M29" s="359">
        <f t="shared" si="4"/>
        <v>250254</v>
      </c>
      <c r="P29" s="150" t="s">
        <v>36</v>
      </c>
      <c r="Q29" s="19" t="s">
        <v>37</v>
      </c>
      <c r="U29" s="6"/>
      <c r="V29" s="4"/>
      <c r="W29" s="4"/>
      <c r="X29" s="4"/>
      <c r="Y29" s="4"/>
      <c r="Z29" s="4"/>
      <c r="AA29" s="4"/>
      <c r="AB29" s="4"/>
      <c r="AC29" s="4"/>
    </row>
    <row r="30" spans="1:32" ht="18" customHeight="1">
      <c r="A30" s="161" t="s">
        <v>38</v>
      </c>
      <c r="B30" s="153" t="s">
        <v>39</v>
      </c>
      <c r="C30" s="57">
        <v>304</v>
      </c>
      <c r="D30" s="201">
        <v>0</v>
      </c>
      <c r="E30" s="62">
        <v>62930</v>
      </c>
      <c r="F30" s="63">
        <v>12383</v>
      </c>
      <c r="G30" s="376">
        <v>302</v>
      </c>
      <c r="H30" s="63">
        <v>63234</v>
      </c>
      <c r="I30" s="65">
        <v>37752</v>
      </c>
      <c r="J30" s="106">
        <f t="shared" si="5"/>
        <v>100986</v>
      </c>
      <c r="K30" s="65" t="s">
        <v>523</v>
      </c>
      <c r="L30" s="249">
        <v>1229</v>
      </c>
      <c r="M30" s="359">
        <f t="shared" si="4"/>
        <v>102215</v>
      </c>
      <c r="P30" s="150" t="s">
        <v>38</v>
      </c>
      <c r="Q30" s="19" t="s">
        <v>39</v>
      </c>
      <c r="U30" s="6"/>
      <c r="V30" s="4"/>
      <c r="W30" s="4"/>
      <c r="X30" s="4"/>
      <c r="Y30" s="4"/>
      <c r="Z30" s="4"/>
      <c r="AA30" s="4"/>
      <c r="AB30" s="4"/>
      <c r="AC30" s="4"/>
    </row>
    <row r="31" spans="1:32" ht="18" customHeight="1">
      <c r="A31" s="161" t="s">
        <v>40</v>
      </c>
      <c r="B31" s="153" t="s">
        <v>41</v>
      </c>
      <c r="C31" s="57">
        <v>304</v>
      </c>
      <c r="D31" s="201">
        <v>0</v>
      </c>
      <c r="E31" s="62">
        <v>50690</v>
      </c>
      <c r="F31" s="63">
        <v>7063</v>
      </c>
      <c r="G31" s="376">
        <v>350</v>
      </c>
      <c r="H31" s="63">
        <v>57045</v>
      </c>
      <c r="I31" s="65">
        <v>46345</v>
      </c>
      <c r="J31" s="106">
        <f t="shared" si="5"/>
        <v>103390</v>
      </c>
      <c r="K31" s="65" t="s">
        <v>523</v>
      </c>
      <c r="L31" s="249">
        <v>946</v>
      </c>
      <c r="M31" s="359">
        <f t="shared" ref="M31:M42" si="6">SUM(H31:L31)-J31</f>
        <v>104336</v>
      </c>
      <c r="P31" s="150" t="s">
        <v>40</v>
      </c>
      <c r="Q31" s="19" t="s">
        <v>41</v>
      </c>
      <c r="U31" s="6"/>
      <c r="V31" s="4"/>
      <c r="W31" s="4"/>
      <c r="X31" s="4"/>
      <c r="Y31" s="4"/>
      <c r="Z31" s="4"/>
      <c r="AA31" s="4"/>
      <c r="AB31" s="4"/>
      <c r="AC31" s="4"/>
    </row>
    <row r="32" spans="1:32" ht="18" customHeight="1">
      <c r="A32" s="161" t="s">
        <v>42</v>
      </c>
      <c r="B32" s="153" t="s">
        <v>43</v>
      </c>
      <c r="C32" s="57">
        <v>303</v>
      </c>
      <c r="D32" s="201">
        <v>0</v>
      </c>
      <c r="E32" s="62">
        <v>249665</v>
      </c>
      <c r="F32" s="63">
        <v>40791</v>
      </c>
      <c r="G32" s="376">
        <v>1413</v>
      </c>
      <c r="H32" s="63">
        <v>206767</v>
      </c>
      <c r="I32" s="65">
        <v>144678</v>
      </c>
      <c r="J32" s="106">
        <f t="shared" si="5"/>
        <v>351445</v>
      </c>
      <c r="K32" s="65" t="s">
        <v>523</v>
      </c>
      <c r="L32" s="249">
        <v>1641</v>
      </c>
      <c r="M32" s="359">
        <f t="shared" si="6"/>
        <v>353086</v>
      </c>
      <c r="P32" s="150" t="s">
        <v>42</v>
      </c>
      <c r="Q32" s="19" t="s">
        <v>43</v>
      </c>
      <c r="U32" s="6"/>
      <c r="V32" s="4"/>
      <c r="W32" s="4"/>
      <c r="X32" s="4"/>
      <c r="Y32" s="4"/>
      <c r="Z32" s="4"/>
      <c r="AA32" s="4"/>
      <c r="AB32" s="4"/>
      <c r="AC32" s="4"/>
    </row>
    <row r="33" spans="1:29" ht="18" customHeight="1">
      <c r="A33" s="161" t="s">
        <v>44</v>
      </c>
      <c r="B33" s="153" t="s">
        <v>45</v>
      </c>
      <c r="C33" s="57">
        <v>304</v>
      </c>
      <c r="D33" s="201">
        <v>0</v>
      </c>
      <c r="E33" s="62">
        <v>102735</v>
      </c>
      <c r="F33" s="63">
        <v>10843</v>
      </c>
      <c r="G33" s="376">
        <v>780</v>
      </c>
      <c r="H33" s="63">
        <v>97348</v>
      </c>
      <c r="I33" s="65">
        <v>108028</v>
      </c>
      <c r="J33" s="106">
        <f t="shared" si="5"/>
        <v>205376</v>
      </c>
      <c r="K33" s="65" t="s">
        <v>523</v>
      </c>
      <c r="L33" s="249">
        <v>814</v>
      </c>
      <c r="M33" s="359">
        <f t="shared" si="6"/>
        <v>206190</v>
      </c>
      <c r="P33" s="150" t="s">
        <v>44</v>
      </c>
      <c r="Q33" s="19" t="s">
        <v>45</v>
      </c>
      <c r="U33" s="6"/>
      <c r="V33" s="4"/>
      <c r="W33" s="4"/>
      <c r="X33" s="4"/>
      <c r="Y33" s="4"/>
      <c r="Z33" s="4"/>
      <c r="AA33" s="4"/>
      <c r="AB33" s="4"/>
      <c r="AC33" s="4"/>
    </row>
    <row r="34" spans="1:29" ht="18" customHeight="1">
      <c r="A34" s="161" t="s">
        <v>46</v>
      </c>
      <c r="B34" s="153" t="s">
        <v>47</v>
      </c>
      <c r="C34" s="57">
        <v>304</v>
      </c>
      <c r="D34" s="201">
        <v>0</v>
      </c>
      <c r="E34" s="62">
        <v>39374</v>
      </c>
      <c r="F34" s="63">
        <v>6403</v>
      </c>
      <c r="G34" s="376">
        <v>269</v>
      </c>
      <c r="H34" s="63">
        <v>39383</v>
      </c>
      <c r="I34" s="65">
        <v>29731</v>
      </c>
      <c r="J34" s="106">
        <f t="shared" si="5"/>
        <v>69114</v>
      </c>
      <c r="K34" s="65" t="s">
        <v>523</v>
      </c>
      <c r="L34" s="249">
        <v>418</v>
      </c>
      <c r="M34" s="359">
        <f t="shared" si="6"/>
        <v>69532</v>
      </c>
      <c r="P34" s="150" t="s">
        <v>46</v>
      </c>
      <c r="Q34" s="19" t="s">
        <v>47</v>
      </c>
      <c r="U34" s="6"/>
      <c r="V34" s="4"/>
      <c r="W34" s="4"/>
      <c r="X34" s="4"/>
      <c r="Y34" s="4"/>
      <c r="Z34" s="4"/>
      <c r="AA34" s="4"/>
      <c r="AB34" s="4"/>
      <c r="AC34" s="4"/>
    </row>
    <row r="35" spans="1:29" ht="18" customHeight="1">
      <c r="A35" s="161" t="s">
        <v>48</v>
      </c>
      <c r="B35" s="153" t="s">
        <v>49</v>
      </c>
      <c r="C35" s="57">
        <v>303</v>
      </c>
      <c r="D35" s="201">
        <v>0</v>
      </c>
      <c r="E35" s="62">
        <v>64223</v>
      </c>
      <c r="F35" s="63">
        <v>16348</v>
      </c>
      <c r="G35" s="376">
        <v>313</v>
      </c>
      <c r="H35" s="63">
        <v>50543</v>
      </c>
      <c r="I35" s="65">
        <v>28732</v>
      </c>
      <c r="J35" s="106">
        <f t="shared" si="5"/>
        <v>79275</v>
      </c>
      <c r="K35" s="65" t="s">
        <v>523</v>
      </c>
      <c r="L35" s="249">
        <v>1263</v>
      </c>
      <c r="M35" s="359">
        <f t="shared" si="6"/>
        <v>80538</v>
      </c>
      <c r="P35" s="150" t="s">
        <v>48</v>
      </c>
      <c r="Q35" s="19" t="s">
        <v>49</v>
      </c>
      <c r="U35" s="6"/>
      <c r="V35" s="4"/>
      <c r="W35" s="4"/>
      <c r="X35" s="4"/>
      <c r="Y35" s="4"/>
      <c r="Z35" s="4"/>
      <c r="AA35" s="4"/>
      <c r="AB35" s="4"/>
      <c r="AC35" s="4"/>
    </row>
    <row r="36" spans="1:29" ht="18" customHeight="1">
      <c r="A36" s="161" t="s">
        <v>50</v>
      </c>
      <c r="B36" s="153" t="s">
        <v>51</v>
      </c>
      <c r="C36" s="57">
        <v>304</v>
      </c>
      <c r="D36" s="201">
        <v>0</v>
      </c>
      <c r="E36" s="62">
        <v>117878</v>
      </c>
      <c r="F36" s="63">
        <v>17922</v>
      </c>
      <c r="G36" s="376">
        <v>534</v>
      </c>
      <c r="H36" s="63">
        <v>87935</v>
      </c>
      <c r="I36" s="65">
        <v>38702</v>
      </c>
      <c r="J36" s="106">
        <f t="shared" si="5"/>
        <v>126637</v>
      </c>
      <c r="K36" s="65" t="s">
        <v>523</v>
      </c>
      <c r="L36" s="249">
        <v>464</v>
      </c>
      <c r="M36" s="359">
        <f t="shared" si="6"/>
        <v>127101</v>
      </c>
      <c r="P36" s="150" t="s">
        <v>50</v>
      </c>
      <c r="Q36" s="19" t="s">
        <v>51</v>
      </c>
      <c r="U36" s="6"/>
      <c r="V36" s="4"/>
      <c r="W36" s="4"/>
      <c r="X36" s="4"/>
      <c r="Y36" s="4"/>
      <c r="Z36" s="4"/>
      <c r="AA36" s="4"/>
      <c r="AB36" s="4"/>
      <c r="AC36" s="4"/>
    </row>
    <row r="37" spans="1:29" ht="18" customHeight="1">
      <c r="A37" s="161" t="s">
        <v>52</v>
      </c>
      <c r="B37" s="153" t="s">
        <v>53</v>
      </c>
      <c r="C37" s="57">
        <v>304</v>
      </c>
      <c r="D37" s="201">
        <v>0</v>
      </c>
      <c r="E37" s="62">
        <v>85740</v>
      </c>
      <c r="F37" s="63">
        <v>15778</v>
      </c>
      <c r="G37" s="376">
        <v>423</v>
      </c>
      <c r="H37" s="63">
        <v>107876</v>
      </c>
      <c r="I37" s="65">
        <v>44548</v>
      </c>
      <c r="J37" s="106">
        <f t="shared" si="5"/>
        <v>152424</v>
      </c>
      <c r="K37" s="65" t="s">
        <v>523</v>
      </c>
      <c r="L37" s="249">
        <v>930</v>
      </c>
      <c r="M37" s="359">
        <f t="shared" si="6"/>
        <v>153354</v>
      </c>
      <c r="P37" s="150" t="s">
        <v>52</v>
      </c>
      <c r="Q37" s="19" t="s">
        <v>53</v>
      </c>
      <c r="U37" s="6"/>
      <c r="V37" s="4"/>
      <c r="W37" s="4"/>
      <c r="X37" s="4"/>
      <c r="Y37" s="4"/>
      <c r="Z37" s="4"/>
      <c r="AA37" s="4"/>
      <c r="AB37" s="4"/>
      <c r="AC37" s="4"/>
    </row>
    <row r="38" spans="1:29" ht="18" customHeight="1">
      <c r="A38" s="161" t="s">
        <v>54</v>
      </c>
      <c r="B38" s="153" t="s">
        <v>55</v>
      </c>
      <c r="C38" s="57">
        <v>303</v>
      </c>
      <c r="D38" s="201">
        <v>0</v>
      </c>
      <c r="E38" s="62">
        <v>302557</v>
      </c>
      <c r="F38" s="63">
        <v>46484</v>
      </c>
      <c r="G38" s="376">
        <v>1414</v>
      </c>
      <c r="H38" s="63">
        <v>188862</v>
      </c>
      <c r="I38" s="65">
        <v>123049</v>
      </c>
      <c r="J38" s="106">
        <f t="shared" si="5"/>
        <v>311911</v>
      </c>
      <c r="K38" s="65" t="s">
        <v>523</v>
      </c>
      <c r="L38" s="249">
        <v>5330</v>
      </c>
      <c r="M38" s="359">
        <f t="shared" si="6"/>
        <v>317241</v>
      </c>
      <c r="P38" s="150" t="s">
        <v>54</v>
      </c>
      <c r="Q38" s="19" t="s">
        <v>55</v>
      </c>
      <c r="U38" s="6"/>
      <c r="V38" s="4"/>
      <c r="W38" s="4"/>
      <c r="X38" s="4"/>
      <c r="Y38" s="4"/>
      <c r="Z38" s="4"/>
      <c r="AA38" s="4"/>
      <c r="AB38" s="4"/>
      <c r="AC38" s="4"/>
    </row>
    <row r="39" spans="1:29" ht="18" customHeight="1">
      <c r="A39" s="161" t="s">
        <v>56</v>
      </c>
      <c r="B39" s="153" t="s">
        <v>57</v>
      </c>
      <c r="C39" s="118">
        <v>305</v>
      </c>
      <c r="D39" s="201">
        <v>0</v>
      </c>
      <c r="E39" s="62">
        <v>50122</v>
      </c>
      <c r="F39" s="63">
        <v>4224</v>
      </c>
      <c r="G39" s="376">
        <v>205</v>
      </c>
      <c r="H39" s="63">
        <v>37452</v>
      </c>
      <c r="I39" s="65">
        <v>30396</v>
      </c>
      <c r="J39" s="106">
        <f t="shared" si="5"/>
        <v>67848</v>
      </c>
      <c r="K39" s="65" t="s">
        <v>523</v>
      </c>
      <c r="L39" s="249">
        <v>607</v>
      </c>
      <c r="M39" s="359">
        <f t="shared" si="6"/>
        <v>68455</v>
      </c>
      <c r="P39" s="150" t="s">
        <v>56</v>
      </c>
      <c r="Q39" s="19" t="s">
        <v>57</v>
      </c>
      <c r="U39" s="6"/>
      <c r="V39" s="4"/>
      <c r="W39" s="4"/>
      <c r="X39" s="4"/>
      <c r="Y39" s="4"/>
      <c r="Z39" s="4"/>
      <c r="AA39" s="4"/>
      <c r="AB39" s="4"/>
      <c r="AC39" s="4"/>
    </row>
    <row r="40" spans="1:29" ht="18" customHeight="1">
      <c r="A40" s="161" t="s">
        <v>58</v>
      </c>
      <c r="B40" s="153" t="s">
        <v>59</v>
      </c>
      <c r="C40" s="57">
        <v>303</v>
      </c>
      <c r="D40" s="201">
        <v>0</v>
      </c>
      <c r="E40" s="62">
        <v>509426</v>
      </c>
      <c r="F40" s="63">
        <v>61510</v>
      </c>
      <c r="G40" s="376">
        <v>3128</v>
      </c>
      <c r="H40" s="63">
        <v>449324</v>
      </c>
      <c r="I40" s="65">
        <v>307038</v>
      </c>
      <c r="J40" s="106">
        <f t="shared" si="5"/>
        <v>756362</v>
      </c>
      <c r="K40" s="65" t="s">
        <v>523</v>
      </c>
      <c r="L40" s="249">
        <v>5645</v>
      </c>
      <c r="M40" s="359">
        <f t="shared" si="6"/>
        <v>762007</v>
      </c>
      <c r="P40" s="150" t="s">
        <v>58</v>
      </c>
      <c r="Q40" s="19" t="s">
        <v>59</v>
      </c>
      <c r="U40" s="6"/>
      <c r="V40" s="4"/>
      <c r="W40" s="4"/>
      <c r="X40" s="4"/>
      <c r="Y40" s="4"/>
      <c r="Z40" s="4"/>
      <c r="AA40" s="4"/>
      <c r="AB40" s="4"/>
      <c r="AC40" s="4"/>
    </row>
    <row r="41" spans="1:29" ht="18" customHeight="1">
      <c r="A41" s="161" t="s">
        <v>60</v>
      </c>
      <c r="B41" s="153" t="s">
        <v>61</v>
      </c>
      <c r="C41" s="57">
        <v>304</v>
      </c>
      <c r="D41" s="201">
        <v>0</v>
      </c>
      <c r="E41" s="62">
        <v>64582</v>
      </c>
      <c r="F41" s="63">
        <v>20986</v>
      </c>
      <c r="G41" s="376">
        <v>480</v>
      </c>
      <c r="H41" s="63">
        <v>91206</v>
      </c>
      <c r="I41" s="65">
        <v>66884</v>
      </c>
      <c r="J41" s="106">
        <f t="shared" si="5"/>
        <v>158090</v>
      </c>
      <c r="K41" s="65" t="s">
        <v>523</v>
      </c>
      <c r="L41" s="249">
        <v>885</v>
      </c>
      <c r="M41" s="359">
        <f t="shared" si="6"/>
        <v>158975</v>
      </c>
      <c r="P41" s="150" t="s">
        <v>60</v>
      </c>
      <c r="Q41" s="19" t="s">
        <v>61</v>
      </c>
      <c r="U41" s="6"/>
      <c r="V41" s="4"/>
      <c r="W41" s="4"/>
      <c r="X41" s="4"/>
      <c r="Y41" s="4"/>
      <c r="Z41" s="4"/>
      <c r="AA41" s="4"/>
      <c r="AB41" s="4"/>
      <c r="AC41" s="4"/>
    </row>
    <row r="42" spans="1:29" ht="18" customHeight="1">
      <c r="A42" s="161" t="s">
        <v>62</v>
      </c>
      <c r="B42" s="153" t="s">
        <v>400</v>
      </c>
      <c r="C42" s="57">
        <v>303</v>
      </c>
      <c r="D42" s="201">
        <v>0</v>
      </c>
      <c r="E42" s="62">
        <v>471971</v>
      </c>
      <c r="F42" s="63">
        <v>41035</v>
      </c>
      <c r="G42" s="376">
        <v>2919</v>
      </c>
      <c r="H42" s="63">
        <v>357484</v>
      </c>
      <c r="I42" s="65">
        <v>249316</v>
      </c>
      <c r="J42" s="106">
        <f t="shared" si="5"/>
        <v>606800</v>
      </c>
      <c r="K42" s="65" t="s">
        <v>523</v>
      </c>
      <c r="L42" s="249">
        <v>3218</v>
      </c>
      <c r="M42" s="359">
        <f t="shared" si="6"/>
        <v>610018</v>
      </c>
      <c r="P42" s="150" t="s">
        <v>62</v>
      </c>
      <c r="Q42" s="19" t="s">
        <v>400</v>
      </c>
      <c r="U42" s="6"/>
      <c r="V42" s="4"/>
      <c r="W42" s="4"/>
      <c r="X42" s="4"/>
      <c r="Y42" s="4"/>
      <c r="Z42" s="4"/>
      <c r="AA42" s="4"/>
      <c r="AB42" s="4"/>
      <c r="AC42" s="4"/>
    </row>
    <row r="43" spans="1:29" ht="18" customHeight="1">
      <c r="A43" s="161" t="s">
        <v>63</v>
      </c>
      <c r="B43" s="153" t="s">
        <v>64</v>
      </c>
      <c r="C43" s="57">
        <v>303</v>
      </c>
      <c r="D43" s="201">
        <v>0</v>
      </c>
      <c r="E43" s="62">
        <v>177033</v>
      </c>
      <c r="F43" s="63">
        <v>61810</v>
      </c>
      <c r="G43" s="376">
        <v>1512</v>
      </c>
      <c r="H43" s="63">
        <v>239026</v>
      </c>
      <c r="I43" s="65">
        <v>210543</v>
      </c>
      <c r="J43" s="106">
        <f t="shared" si="5"/>
        <v>449569</v>
      </c>
      <c r="K43" s="65" t="s">
        <v>523</v>
      </c>
      <c r="L43" s="249">
        <v>3940</v>
      </c>
      <c r="M43" s="359">
        <f>SUM(H43:L43)-J43</f>
        <v>453509</v>
      </c>
      <c r="P43" s="150" t="s">
        <v>63</v>
      </c>
      <c r="Q43" s="19" t="s">
        <v>64</v>
      </c>
      <c r="U43" s="6"/>
      <c r="V43" s="4"/>
      <c r="W43" s="4"/>
      <c r="X43" s="4"/>
      <c r="Y43" s="4"/>
      <c r="Z43" s="4"/>
      <c r="AA43" s="4"/>
      <c r="AB43" s="4"/>
      <c r="AC43" s="4"/>
    </row>
    <row r="44" spans="1:29" s="7" customFormat="1" ht="18" customHeight="1">
      <c r="A44" s="162" t="s">
        <v>65</v>
      </c>
      <c r="B44" s="163" t="s">
        <v>66</v>
      </c>
      <c r="C44" s="377"/>
      <c r="D44" s="378"/>
      <c r="E44" s="379">
        <f t="shared" ref="E44:J44" si="7">SUM(E45:E53)</f>
        <v>674375</v>
      </c>
      <c r="F44" s="250">
        <f t="shared" si="7"/>
        <v>59066</v>
      </c>
      <c r="G44" s="272">
        <f t="shared" si="7"/>
        <v>10587</v>
      </c>
      <c r="H44" s="250">
        <f t="shared" si="7"/>
        <v>656507</v>
      </c>
      <c r="I44" s="251">
        <f t="shared" si="7"/>
        <v>340036</v>
      </c>
      <c r="J44" s="252">
        <f t="shared" si="7"/>
        <v>996543</v>
      </c>
      <c r="K44" s="46" t="s">
        <v>523</v>
      </c>
      <c r="L44" s="252">
        <f>SUM(L45:L53)</f>
        <v>8235</v>
      </c>
      <c r="M44" s="380">
        <f>SUM(M45:M53)</f>
        <v>1004778</v>
      </c>
      <c r="P44" s="10" t="s">
        <v>65</v>
      </c>
      <c r="Q44" s="175" t="s">
        <v>66</v>
      </c>
      <c r="U44" s="375">
        <f t="shared" ref="U44:AC44" si="8">E44</f>
        <v>674375</v>
      </c>
      <c r="V44" s="248">
        <f t="shared" si="8"/>
        <v>59066</v>
      </c>
      <c r="W44" s="248">
        <f t="shared" si="8"/>
        <v>10587</v>
      </c>
      <c r="X44" s="248">
        <f t="shared" si="8"/>
        <v>656507</v>
      </c>
      <c r="Y44" s="248">
        <f t="shared" si="8"/>
        <v>340036</v>
      </c>
      <c r="Z44" s="248">
        <f t="shared" si="8"/>
        <v>996543</v>
      </c>
      <c r="AA44" s="248" t="str">
        <f t="shared" si="8"/>
        <v>／</v>
      </c>
      <c r="AB44" s="248">
        <f t="shared" si="8"/>
        <v>8235</v>
      </c>
      <c r="AC44" s="248">
        <f t="shared" si="8"/>
        <v>1004778</v>
      </c>
    </row>
    <row r="45" spans="1:29" ht="18" customHeight="1">
      <c r="A45" s="150" t="s">
        <v>67</v>
      </c>
      <c r="B45" s="13" t="s">
        <v>66</v>
      </c>
      <c r="C45" s="312">
        <v>304</v>
      </c>
      <c r="D45" s="58">
        <v>0</v>
      </c>
      <c r="E45" s="381">
        <v>338897</v>
      </c>
      <c r="F45" s="243">
        <v>59066</v>
      </c>
      <c r="G45" s="382">
        <v>10587</v>
      </c>
      <c r="H45" s="243">
        <v>324383</v>
      </c>
      <c r="I45" s="254">
        <v>179751</v>
      </c>
      <c r="J45" s="106">
        <f t="shared" ref="J45:J53" si="9">+H45+I45</f>
        <v>504134</v>
      </c>
      <c r="K45" s="254" t="s">
        <v>523</v>
      </c>
      <c r="L45" s="66">
        <v>6739</v>
      </c>
      <c r="M45" s="359">
        <f>H45+I45+L45</f>
        <v>510873</v>
      </c>
      <c r="P45" s="150" t="s">
        <v>67</v>
      </c>
      <c r="Q45" s="19" t="s">
        <v>66</v>
      </c>
      <c r="U45" s="6"/>
      <c r="V45" s="4"/>
      <c r="W45" s="4"/>
      <c r="X45" s="4"/>
      <c r="Y45" s="4"/>
      <c r="Z45" s="4"/>
      <c r="AA45" s="4"/>
      <c r="AB45" s="4"/>
      <c r="AC45" s="4"/>
    </row>
    <row r="46" spans="1:29" ht="18" customHeight="1">
      <c r="A46" s="150" t="s">
        <v>68</v>
      </c>
      <c r="B46" s="13" t="s">
        <v>69</v>
      </c>
      <c r="C46" s="312">
        <v>304</v>
      </c>
      <c r="D46" s="58">
        <v>0</v>
      </c>
      <c r="E46" s="381">
        <v>72806</v>
      </c>
      <c r="F46" s="563" t="s">
        <v>444</v>
      </c>
      <c r="G46" s="564"/>
      <c r="H46" s="243">
        <v>85528</v>
      </c>
      <c r="I46" s="254">
        <v>14588</v>
      </c>
      <c r="J46" s="106">
        <f t="shared" si="9"/>
        <v>100116</v>
      </c>
      <c r="K46" s="254" t="s">
        <v>523</v>
      </c>
      <c r="L46" s="66">
        <v>20</v>
      </c>
      <c r="M46" s="359">
        <f>H46+I46+L46</f>
        <v>100136</v>
      </c>
      <c r="P46" s="150" t="s">
        <v>68</v>
      </c>
      <c r="Q46" s="19" t="s">
        <v>69</v>
      </c>
      <c r="U46" s="6"/>
      <c r="V46" s="4"/>
      <c r="W46" s="4"/>
      <c r="X46" s="4"/>
      <c r="Y46" s="4"/>
      <c r="Z46" s="4"/>
      <c r="AA46" s="4"/>
      <c r="AB46" s="4"/>
      <c r="AC46" s="4"/>
    </row>
    <row r="47" spans="1:29" ht="18" customHeight="1">
      <c r="A47" s="150" t="s">
        <v>70</v>
      </c>
      <c r="B47" s="13" t="s">
        <v>71</v>
      </c>
      <c r="C47" s="312">
        <v>304</v>
      </c>
      <c r="D47" s="58">
        <v>0</v>
      </c>
      <c r="E47" s="381">
        <v>77851</v>
      </c>
      <c r="F47" s="563" t="s">
        <v>444</v>
      </c>
      <c r="G47" s="564"/>
      <c r="H47" s="243">
        <v>81419</v>
      </c>
      <c r="I47" s="254">
        <v>52904</v>
      </c>
      <c r="J47" s="106">
        <f t="shared" si="9"/>
        <v>134323</v>
      </c>
      <c r="K47" s="254" t="s">
        <v>523</v>
      </c>
      <c r="L47" s="66">
        <v>993</v>
      </c>
      <c r="M47" s="359">
        <f t="shared" ref="M47:M53" si="10">H47+I47+L47</f>
        <v>135316</v>
      </c>
      <c r="P47" s="150" t="s">
        <v>70</v>
      </c>
      <c r="Q47" s="19" t="s">
        <v>71</v>
      </c>
      <c r="U47" s="6"/>
      <c r="V47" s="4"/>
      <c r="W47" s="4"/>
      <c r="X47" s="4"/>
      <c r="Y47" s="4"/>
      <c r="Z47" s="4"/>
      <c r="AA47" s="4"/>
      <c r="AB47" s="4"/>
      <c r="AC47" s="4"/>
    </row>
    <row r="48" spans="1:29" ht="18" customHeight="1">
      <c r="A48" s="150" t="s">
        <v>72</v>
      </c>
      <c r="B48" s="13" t="s">
        <v>73</v>
      </c>
      <c r="C48" s="312">
        <v>304</v>
      </c>
      <c r="D48" s="56">
        <v>0</v>
      </c>
      <c r="E48" s="254">
        <v>52091</v>
      </c>
      <c r="F48" s="563" t="s">
        <v>444</v>
      </c>
      <c r="G48" s="564"/>
      <c r="H48" s="243">
        <v>47963</v>
      </c>
      <c r="I48" s="254">
        <v>21027</v>
      </c>
      <c r="J48" s="106">
        <f t="shared" si="9"/>
        <v>68990</v>
      </c>
      <c r="K48" s="254" t="s">
        <v>523</v>
      </c>
      <c r="L48" s="66">
        <v>27</v>
      </c>
      <c r="M48" s="359">
        <f t="shared" si="10"/>
        <v>69017</v>
      </c>
      <c r="P48" s="150" t="s">
        <v>72</v>
      </c>
      <c r="Q48" s="19" t="s">
        <v>73</v>
      </c>
      <c r="U48" s="6"/>
      <c r="V48" s="4"/>
      <c r="W48" s="4"/>
      <c r="X48" s="4"/>
      <c r="Y48" s="4"/>
      <c r="Z48" s="4"/>
      <c r="AA48" s="4"/>
      <c r="AB48" s="4"/>
      <c r="AC48" s="4"/>
    </row>
    <row r="49" spans="1:29" ht="18" customHeight="1">
      <c r="A49" s="150" t="s">
        <v>74</v>
      </c>
      <c r="B49" s="13" t="s">
        <v>75</v>
      </c>
      <c r="C49" s="312">
        <v>304</v>
      </c>
      <c r="D49" s="56">
        <v>0</v>
      </c>
      <c r="E49" s="254">
        <v>19473</v>
      </c>
      <c r="F49" s="563" t="s">
        <v>444</v>
      </c>
      <c r="G49" s="564"/>
      <c r="H49" s="243">
        <v>19839</v>
      </c>
      <c r="I49" s="254">
        <v>4068</v>
      </c>
      <c r="J49" s="106">
        <f t="shared" si="9"/>
        <v>23907</v>
      </c>
      <c r="K49" s="254" t="s">
        <v>523</v>
      </c>
      <c r="L49" s="66">
        <v>104</v>
      </c>
      <c r="M49" s="359">
        <f>H49+I49+L49</f>
        <v>24011</v>
      </c>
      <c r="P49" s="150" t="s">
        <v>74</v>
      </c>
      <c r="Q49" s="19" t="s">
        <v>75</v>
      </c>
      <c r="U49" s="6"/>
      <c r="V49" s="4"/>
      <c r="W49" s="4"/>
      <c r="X49" s="4"/>
      <c r="Y49" s="4"/>
      <c r="Z49" s="4"/>
      <c r="AA49" s="4"/>
      <c r="AB49" s="4"/>
      <c r="AC49" s="4"/>
    </row>
    <row r="50" spans="1:29" ht="18" customHeight="1">
      <c r="A50" s="150" t="s">
        <v>76</v>
      </c>
      <c r="B50" s="13" t="s">
        <v>77</v>
      </c>
      <c r="C50" s="312">
        <v>304</v>
      </c>
      <c r="D50" s="56">
        <v>0</v>
      </c>
      <c r="E50" s="254">
        <v>23738</v>
      </c>
      <c r="F50" s="563" t="s">
        <v>444</v>
      </c>
      <c r="G50" s="564"/>
      <c r="H50" s="243">
        <v>17744</v>
      </c>
      <c r="I50" s="254">
        <v>11434</v>
      </c>
      <c r="J50" s="106">
        <f t="shared" si="9"/>
        <v>29178</v>
      </c>
      <c r="K50" s="254" t="s">
        <v>523</v>
      </c>
      <c r="L50" s="66">
        <v>255</v>
      </c>
      <c r="M50" s="359">
        <f t="shared" si="10"/>
        <v>29433</v>
      </c>
      <c r="P50" s="150" t="s">
        <v>76</v>
      </c>
      <c r="Q50" s="19" t="s">
        <v>77</v>
      </c>
      <c r="U50" s="6"/>
      <c r="V50" s="4"/>
      <c r="W50" s="4"/>
      <c r="X50" s="4"/>
      <c r="Y50" s="4"/>
      <c r="Z50" s="4"/>
      <c r="AA50" s="4"/>
      <c r="AB50" s="4"/>
      <c r="AC50" s="4"/>
    </row>
    <row r="51" spans="1:29" ht="18" customHeight="1">
      <c r="A51" s="150" t="s">
        <v>78</v>
      </c>
      <c r="B51" s="13" t="s">
        <v>79</v>
      </c>
      <c r="C51" s="312">
        <v>304</v>
      </c>
      <c r="D51" s="56">
        <v>0</v>
      </c>
      <c r="E51" s="254">
        <v>41985</v>
      </c>
      <c r="F51" s="563" t="s">
        <v>444</v>
      </c>
      <c r="G51" s="564"/>
      <c r="H51" s="243">
        <v>32939</v>
      </c>
      <c r="I51" s="254">
        <v>22079</v>
      </c>
      <c r="J51" s="106">
        <f t="shared" si="9"/>
        <v>55018</v>
      </c>
      <c r="K51" s="254" t="s">
        <v>523</v>
      </c>
      <c r="L51" s="66">
        <v>7</v>
      </c>
      <c r="M51" s="359">
        <f t="shared" si="10"/>
        <v>55025</v>
      </c>
      <c r="P51" s="150" t="s">
        <v>78</v>
      </c>
      <c r="Q51" s="19" t="s">
        <v>79</v>
      </c>
      <c r="U51" s="6"/>
      <c r="V51" s="4"/>
      <c r="W51" s="4"/>
      <c r="X51" s="4"/>
      <c r="Y51" s="4"/>
      <c r="Z51" s="4"/>
      <c r="AA51" s="4"/>
      <c r="AB51" s="4"/>
      <c r="AC51" s="4"/>
    </row>
    <row r="52" spans="1:29" ht="18" customHeight="1">
      <c r="A52" s="150" t="s">
        <v>80</v>
      </c>
      <c r="B52" s="13" t="s">
        <v>81</v>
      </c>
      <c r="C52" s="312">
        <v>304</v>
      </c>
      <c r="D52" s="56">
        <v>0</v>
      </c>
      <c r="E52" s="254">
        <v>20394</v>
      </c>
      <c r="F52" s="563" t="s">
        <v>444</v>
      </c>
      <c r="G52" s="564"/>
      <c r="H52" s="243">
        <v>20996</v>
      </c>
      <c r="I52" s="254">
        <v>12336</v>
      </c>
      <c r="J52" s="106">
        <f t="shared" si="9"/>
        <v>33332</v>
      </c>
      <c r="K52" s="254" t="s">
        <v>523</v>
      </c>
      <c r="L52" s="66">
        <v>22</v>
      </c>
      <c r="M52" s="359">
        <f t="shared" si="10"/>
        <v>33354</v>
      </c>
      <c r="P52" s="150" t="s">
        <v>80</v>
      </c>
      <c r="Q52" s="19" t="s">
        <v>81</v>
      </c>
      <c r="U52" s="6"/>
      <c r="V52" s="4"/>
      <c r="W52" s="4"/>
      <c r="X52" s="4"/>
      <c r="Y52" s="4"/>
      <c r="Z52" s="4"/>
      <c r="AA52" s="4"/>
      <c r="AB52" s="4"/>
      <c r="AC52" s="4"/>
    </row>
    <row r="53" spans="1:29" ht="18" customHeight="1">
      <c r="A53" s="150" t="s">
        <v>82</v>
      </c>
      <c r="B53" s="13" t="s">
        <v>83</v>
      </c>
      <c r="C53" s="312">
        <v>304</v>
      </c>
      <c r="D53" s="56">
        <v>0</v>
      </c>
      <c r="E53" s="254">
        <v>27140</v>
      </c>
      <c r="F53" s="563" t="s">
        <v>444</v>
      </c>
      <c r="G53" s="564"/>
      <c r="H53" s="243">
        <v>25696</v>
      </c>
      <c r="I53" s="254">
        <v>21849</v>
      </c>
      <c r="J53" s="106">
        <f t="shared" si="9"/>
        <v>47545</v>
      </c>
      <c r="K53" s="254" t="s">
        <v>523</v>
      </c>
      <c r="L53" s="66">
        <v>68</v>
      </c>
      <c r="M53" s="359">
        <f t="shared" si="10"/>
        <v>47613</v>
      </c>
      <c r="P53" s="150" t="s">
        <v>82</v>
      </c>
      <c r="Q53" s="19" t="s">
        <v>83</v>
      </c>
      <c r="U53" s="6"/>
      <c r="V53" s="4"/>
      <c r="W53" s="4"/>
      <c r="X53" s="4"/>
      <c r="Y53" s="4"/>
      <c r="Z53" s="4"/>
      <c r="AA53" s="4"/>
      <c r="AB53" s="4"/>
      <c r="AC53" s="4"/>
    </row>
    <row r="54" spans="1:29" s="7" customFormat="1" ht="18" customHeight="1">
      <c r="A54" s="383" t="s">
        <v>445</v>
      </c>
      <c r="B54" s="163" t="s">
        <v>446</v>
      </c>
      <c r="C54" s="377"/>
      <c r="D54" s="378"/>
      <c r="E54" s="384">
        <f>SUM(E55:E61)</f>
        <v>248290</v>
      </c>
      <c r="F54" s="255">
        <f t="shared" ref="F54:J54" si="11">SUM(F55:F61)</f>
        <v>143240</v>
      </c>
      <c r="G54" s="272">
        <f t="shared" si="11"/>
        <v>8573</v>
      </c>
      <c r="H54" s="255">
        <f t="shared" si="11"/>
        <v>411134</v>
      </c>
      <c r="I54" s="251">
        <f t="shared" si="11"/>
        <v>302918</v>
      </c>
      <c r="J54" s="252">
        <f t="shared" si="11"/>
        <v>714052</v>
      </c>
      <c r="K54" s="46" t="s">
        <v>523</v>
      </c>
      <c r="L54" s="252">
        <f>SUM(L55:L61)</f>
        <v>6476</v>
      </c>
      <c r="M54" s="380">
        <f>SUM(M55:M61)</f>
        <v>720528</v>
      </c>
      <c r="P54" s="204">
        <v>3</v>
      </c>
      <c r="Q54" s="175" t="s">
        <v>446</v>
      </c>
      <c r="U54" s="375">
        <f t="shared" ref="U54:AC54" si="12">E54</f>
        <v>248290</v>
      </c>
      <c r="V54" s="248">
        <f t="shared" si="12"/>
        <v>143240</v>
      </c>
      <c r="W54" s="248">
        <f t="shared" si="12"/>
        <v>8573</v>
      </c>
      <c r="X54" s="248">
        <f t="shared" si="12"/>
        <v>411134</v>
      </c>
      <c r="Y54" s="248">
        <f t="shared" si="12"/>
        <v>302918</v>
      </c>
      <c r="Z54" s="248">
        <f t="shared" si="12"/>
        <v>714052</v>
      </c>
      <c r="AA54" s="248" t="str">
        <f t="shared" si="12"/>
        <v>／</v>
      </c>
      <c r="AB54" s="248">
        <f t="shared" si="12"/>
        <v>6476</v>
      </c>
      <c r="AC54" s="248">
        <f t="shared" si="12"/>
        <v>720528</v>
      </c>
    </row>
    <row r="55" spans="1:29" s="7" customFormat="1" ht="18" customHeight="1">
      <c r="A55" s="150" t="s">
        <v>84</v>
      </c>
      <c r="B55" s="13" t="s">
        <v>447</v>
      </c>
      <c r="C55" s="94">
        <v>324</v>
      </c>
      <c r="D55" s="95">
        <v>0</v>
      </c>
      <c r="E55" s="90">
        <v>161510</v>
      </c>
      <c r="F55" s="94">
        <v>143240</v>
      </c>
      <c r="G55" s="125">
        <v>8573</v>
      </c>
      <c r="H55" s="94">
        <v>256417</v>
      </c>
      <c r="I55" s="98">
        <v>186586</v>
      </c>
      <c r="J55" s="106">
        <f t="shared" ref="J55:J61" si="13">+H55+I55</f>
        <v>443003</v>
      </c>
      <c r="K55" s="254" t="s">
        <v>523</v>
      </c>
      <c r="L55" s="95">
        <v>4288</v>
      </c>
      <c r="M55" s="359">
        <f>SUM(H55:L55)-J55</f>
        <v>447291</v>
      </c>
      <c r="P55" s="150" t="s">
        <v>84</v>
      </c>
      <c r="Q55" s="19" t="s">
        <v>447</v>
      </c>
      <c r="R55" s="3"/>
      <c r="S55" s="3"/>
      <c r="T55" s="3"/>
      <c r="U55" s="385"/>
      <c r="V55" s="256"/>
      <c r="W55" s="256"/>
      <c r="X55" s="256"/>
      <c r="Y55" s="256"/>
      <c r="Z55" s="256"/>
      <c r="AA55" s="256"/>
      <c r="AB55" s="256"/>
      <c r="AC55" s="256"/>
    </row>
    <row r="56" spans="1:29" ht="18" customHeight="1">
      <c r="A56" s="150" t="s">
        <v>85</v>
      </c>
      <c r="B56" s="13" t="s">
        <v>448</v>
      </c>
      <c r="C56" s="57">
        <v>324</v>
      </c>
      <c r="D56" s="58">
        <v>0</v>
      </c>
      <c r="E56" s="62">
        <v>62719</v>
      </c>
      <c r="F56" s="565" t="s">
        <v>444</v>
      </c>
      <c r="G56" s="566"/>
      <c r="H56" s="63">
        <v>119619</v>
      </c>
      <c r="I56" s="65">
        <v>81003</v>
      </c>
      <c r="J56" s="106">
        <f t="shared" si="13"/>
        <v>200622</v>
      </c>
      <c r="K56" s="254" t="s">
        <v>523</v>
      </c>
      <c r="L56" s="66">
        <v>2181</v>
      </c>
      <c r="M56" s="359">
        <f t="shared" ref="M56:M66" si="14">SUM(H56:L56)-J56</f>
        <v>202803</v>
      </c>
      <c r="P56" s="150" t="s">
        <v>85</v>
      </c>
      <c r="Q56" s="19" t="s">
        <v>448</v>
      </c>
      <c r="U56" s="6"/>
      <c r="V56" s="4"/>
      <c r="W56" s="4"/>
      <c r="X56" s="4"/>
      <c r="Y56" s="4"/>
      <c r="Z56" s="4"/>
      <c r="AA56" s="4"/>
      <c r="AB56" s="4"/>
      <c r="AC56" s="4"/>
    </row>
    <row r="57" spans="1:29" ht="18" customHeight="1">
      <c r="A57" s="150" t="s">
        <v>86</v>
      </c>
      <c r="B57" s="13" t="s">
        <v>449</v>
      </c>
      <c r="C57" s="57">
        <v>253</v>
      </c>
      <c r="D57" s="58">
        <v>0</v>
      </c>
      <c r="E57" s="62">
        <v>6977</v>
      </c>
      <c r="F57" s="565" t="s">
        <v>444</v>
      </c>
      <c r="G57" s="566"/>
      <c r="H57" s="63">
        <v>8614</v>
      </c>
      <c r="I57" s="65">
        <v>14468</v>
      </c>
      <c r="J57" s="106">
        <f t="shared" si="13"/>
        <v>23082</v>
      </c>
      <c r="K57" s="254" t="s">
        <v>523</v>
      </c>
      <c r="L57" s="66">
        <v>7</v>
      </c>
      <c r="M57" s="359">
        <f t="shared" si="14"/>
        <v>23089</v>
      </c>
      <c r="P57" s="150" t="s">
        <v>86</v>
      </c>
      <c r="Q57" s="19" t="s">
        <v>449</v>
      </c>
      <c r="U57" s="6"/>
      <c r="V57" s="4"/>
      <c r="W57" s="4"/>
      <c r="X57" s="4"/>
      <c r="Y57" s="4"/>
      <c r="Z57" s="4"/>
      <c r="AA57" s="4"/>
      <c r="AB57" s="4"/>
      <c r="AC57" s="4"/>
    </row>
    <row r="58" spans="1:29" ht="18" customHeight="1">
      <c r="A58" s="150" t="s">
        <v>87</v>
      </c>
      <c r="B58" s="13" t="s">
        <v>450</v>
      </c>
      <c r="C58" s="57">
        <v>286</v>
      </c>
      <c r="D58" s="58">
        <v>0</v>
      </c>
      <c r="E58" s="62">
        <v>4465</v>
      </c>
      <c r="F58" s="565" t="s">
        <v>444</v>
      </c>
      <c r="G58" s="566"/>
      <c r="H58" s="63">
        <v>6850</v>
      </c>
      <c r="I58" s="65">
        <v>6985</v>
      </c>
      <c r="J58" s="106">
        <f t="shared" si="13"/>
        <v>13835</v>
      </c>
      <c r="K58" s="254" t="s">
        <v>523</v>
      </c>
      <c r="L58" s="66">
        <v>0</v>
      </c>
      <c r="M58" s="359">
        <f t="shared" si="14"/>
        <v>13835</v>
      </c>
      <c r="P58" s="150" t="s">
        <v>87</v>
      </c>
      <c r="Q58" s="19" t="s">
        <v>450</v>
      </c>
      <c r="U58" s="6"/>
      <c r="V58" s="4"/>
      <c r="W58" s="4"/>
      <c r="X58" s="4"/>
      <c r="Y58" s="4"/>
      <c r="Z58" s="4"/>
      <c r="AA58" s="4"/>
      <c r="AB58" s="4"/>
      <c r="AC58" s="4"/>
    </row>
    <row r="59" spans="1:29" ht="18" customHeight="1">
      <c r="A59" s="150" t="s">
        <v>88</v>
      </c>
      <c r="B59" s="13" t="s">
        <v>451</v>
      </c>
      <c r="C59" s="57">
        <v>282</v>
      </c>
      <c r="D59" s="58">
        <v>0</v>
      </c>
      <c r="E59" s="62">
        <v>3486</v>
      </c>
      <c r="F59" s="565" t="s">
        <v>444</v>
      </c>
      <c r="G59" s="566"/>
      <c r="H59" s="63">
        <v>5722</v>
      </c>
      <c r="I59" s="65">
        <v>3790</v>
      </c>
      <c r="J59" s="106">
        <f t="shared" si="13"/>
        <v>9512</v>
      </c>
      <c r="K59" s="254" t="s">
        <v>523</v>
      </c>
      <c r="L59" s="66">
        <v>0</v>
      </c>
      <c r="M59" s="359">
        <f t="shared" si="14"/>
        <v>9512</v>
      </c>
      <c r="P59" s="150" t="s">
        <v>88</v>
      </c>
      <c r="Q59" s="19" t="s">
        <v>451</v>
      </c>
      <c r="U59" s="6"/>
      <c r="V59" s="4"/>
      <c r="W59" s="4"/>
      <c r="X59" s="4"/>
      <c r="Y59" s="4"/>
      <c r="Z59" s="4"/>
      <c r="AA59" s="4"/>
      <c r="AB59" s="4"/>
      <c r="AC59" s="4"/>
    </row>
    <row r="60" spans="1:29" ht="18" customHeight="1">
      <c r="A60" s="150" t="s">
        <v>89</v>
      </c>
      <c r="B60" s="13" t="s">
        <v>452</v>
      </c>
      <c r="C60" s="57">
        <v>166</v>
      </c>
      <c r="D60" s="58">
        <v>0</v>
      </c>
      <c r="E60" s="62">
        <v>7339</v>
      </c>
      <c r="F60" s="565" t="s">
        <v>444</v>
      </c>
      <c r="G60" s="566"/>
      <c r="H60" s="63">
        <v>11294</v>
      </c>
      <c r="I60" s="65">
        <v>7327</v>
      </c>
      <c r="J60" s="106">
        <f t="shared" si="13"/>
        <v>18621</v>
      </c>
      <c r="K60" s="254" t="s">
        <v>523</v>
      </c>
      <c r="L60" s="66">
        <v>0</v>
      </c>
      <c r="M60" s="359">
        <f t="shared" si="14"/>
        <v>18621</v>
      </c>
      <c r="P60" s="150" t="s">
        <v>89</v>
      </c>
      <c r="Q60" s="19" t="s">
        <v>452</v>
      </c>
      <c r="U60" s="6"/>
      <c r="V60" s="4"/>
      <c r="W60" s="4"/>
      <c r="X60" s="4"/>
      <c r="Y60" s="4"/>
      <c r="Z60" s="4"/>
      <c r="AA60" s="4"/>
      <c r="AB60" s="4"/>
      <c r="AC60" s="4"/>
    </row>
    <row r="61" spans="1:29" ht="18" customHeight="1">
      <c r="A61" s="150" t="s">
        <v>90</v>
      </c>
      <c r="B61" s="13" t="s">
        <v>453</v>
      </c>
      <c r="C61" s="57">
        <v>280</v>
      </c>
      <c r="D61" s="58">
        <v>0</v>
      </c>
      <c r="E61" s="62">
        <v>1794</v>
      </c>
      <c r="F61" s="565" t="s">
        <v>444</v>
      </c>
      <c r="G61" s="566"/>
      <c r="H61" s="63">
        <v>2618</v>
      </c>
      <c r="I61" s="65">
        <v>2759</v>
      </c>
      <c r="J61" s="106">
        <f t="shared" si="13"/>
        <v>5377</v>
      </c>
      <c r="K61" s="254" t="s">
        <v>523</v>
      </c>
      <c r="L61" s="66">
        <v>0</v>
      </c>
      <c r="M61" s="359">
        <f t="shared" si="14"/>
        <v>5377</v>
      </c>
      <c r="P61" s="150" t="s">
        <v>90</v>
      </c>
      <c r="Q61" s="19" t="s">
        <v>453</v>
      </c>
      <c r="U61" s="6"/>
      <c r="V61" s="4"/>
      <c r="W61" s="4"/>
      <c r="X61" s="4"/>
      <c r="Y61" s="4"/>
      <c r="Z61" s="4"/>
      <c r="AA61" s="4"/>
      <c r="AB61" s="4"/>
      <c r="AC61" s="4"/>
    </row>
    <row r="62" spans="1:29" s="7" customFormat="1" ht="18" customHeight="1">
      <c r="A62" s="383" t="s">
        <v>454</v>
      </c>
      <c r="B62" s="163" t="s">
        <v>91</v>
      </c>
      <c r="C62" s="386"/>
      <c r="D62" s="387"/>
      <c r="E62" s="388">
        <f>SUM(E63:E66)</f>
        <v>554732</v>
      </c>
      <c r="F62" s="259">
        <f t="shared" ref="F62:J62" si="15">SUM(F63:F66)</f>
        <v>40001</v>
      </c>
      <c r="G62" s="260">
        <f t="shared" si="15"/>
        <v>3911</v>
      </c>
      <c r="H62" s="259">
        <f t="shared" si="15"/>
        <v>397608</v>
      </c>
      <c r="I62" s="46">
        <f t="shared" si="15"/>
        <v>225842</v>
      </c>
      <c r="J62" s="47">
        <f t="shared" si="15"/>
        <v>623450</v>
      </c>
      <c r="K62" s="46">
        <f>K63</f>
        <v>12229</v>
      </c>
      <c r="L62" s="47">
        <f>SUM(L63:L66)</f>
        <v>27807</v>
      </c>
      <c r="M62" s="48">
        <f>SUM(M63:M66)</f>
        <v>663486</v>
      </c>
      <c r="P62" s="205" t="s">
        <v>454</v>
      </c>
      <c r="Q62" s="175" t="s">
        <v>91</v>
      </c>
      <c r="U62" s="375">
        <f t="shared" ref="U62:AC62" si="16">E62</f>
        <v>554732</v>
      </c>
      <c r="V62" s="248">
        <f t="shared" si="16"/>
        <v>40001</v>
      </c>
      <c r="W62" s="248">
        <f t="shared" si="16"/>
        <v>3911</v>
      </c>
      <c r="X62" s="248">
        <f t="shared" si="16"/>
        <v>397608</v>
      </c>
      <c r="Y62" s="248">
        <f t="shared" si="16"/>
        <v>225842</v>
      </c>
      <c r="Z62" s="248">
        <f t="shared" si="16"/>
        <v>623450</v>
      </c>
      <c r="AA62" s="248">
        <f t="shared" si="16"/>
        <v>12229</v>
      </c>
      <c r="AB62" s="248">
        <f t="shared" si="16"/>
        <v>27807</v>
      </c>
      <c r="AC62" s="248">
        <f t="shared" si="16"/>
        <v>663486</v>
      </c>
    </row>
    <row r="63" spans="1:29" ht="18" customHeight="1">
      <c r="A63" s="150" t="s">
        <v>92</v>
      </c>
      <c r="B63" s="13" t="s">
        <v>93</v>
      </c>
      <c r="C63" s="295">
        <v>300</v>
      </c>
      <c r="D63" s="95">
        <v>0</v>
      </c>
      <c r="E63" s="389">
        <v>252928</v>
      </c>
      <c r="F63" s="295">
        <v>22044</v>
      </c>
      <c r="G63" s="326">
        <v>2007</v>
      </c>
      <c r="H63" s="295">
        <v>166648</v>
      </c>
      <c r="I63" s="258">
        <v>90331</v>
      </c>
      <c r="J63" s="106">
        <f>+H63+I63</f>
        <v>256979</v>
      </c>
      <c r="K63" s="258">
        <v>12229</v>
      </c>
      <c r="L63" s="95">
        <v>13165</v>
      </c>
      <c r="M63" s="359">
        <f t="shared" si="14"/>
        <v>282373</v>
      </c>
      <c r="P63" s="150" t="s">
        <v>92</v>
      </c>
      <c r="Q63" s="19" t="s">
        <v>93</v>
      </c>
    </row>
    <row r="64" spans="1:29" ht="18" customHeight="1">
      <c r="A64" s="150" t="s">
        <v>94</v>
      </c>
      <c r="B64" s="13" t="s">
        <v>95</v>
      </c>
      <c r="C64" s="312">
        <v>301</v>
      </c>
      <c r="D64" s="58">
        <v>0</v>
      </c>
      <c r="E64" s="381">
        <v>124847</v>
      </c>
      <c r="F64" s="243">
        <v>7024</v>
      </c>
      <c r="G64" s="382">
        <v>682</v>
      </c>
      <c r="H64" s="243">
        <v>95853</v>
      </c>
      <c r="I64" s="254">
        <v>41697</v>
      </c>
      <c r="J64" s="106">
        <f>+H64+I64</f>
        <v>137550</v>
      </c>
      <c r="K64" s="254" t="s">
        <v>523</v>
      </c>
      <c r="L64" s="66">
        <v>3991</v>
      </c>
      <c r="M64" s="359">
        <f t="shared" si="14"/>
        <v>141541</v>
      </c>
      <c r="P64" s="150" t="s">
        <v>94</v>
      </c>
      <c r="Q64" s="19" t="s">
        <v>95</v>
      </c>
    </row>
    <row r="65" spans="1:29" ht="18" customHeight="1">
      <c r="A65" s="150" t="s">
        <v>96</v>
      </c>
      <c r="B65" s="13" t="s">
        <v>97</v>
      </c>
      <c r="C65" s="312">
        <v>219</v>
      </c>
      <c r="D65" s="58">
        <v>52</v>
      </c>
      <c r="E65" s="381">
        <v>28082</v>
      </c>
      <c r="F65" s="243">
        <v>2013</v>
      </c>
      <c r="G65" s="382">
        <v>241</v>
      </c>
      <c r="H65" s="243">
        <v>20974</v>
      </c>
      <c r="I65" s="254">
        <v>14169</v>
      </c>
      <c r="J65" s="106">
        <f>+H65+I65</f>
        <v>35143</v>
      </c>
      <c r="K65" s="254" t="s">
        <v>523</v>
      </c>
      <c r="L65" s="66">
        <v>4624</v>
      </c>
      <c r="M65" s="359">
        <f>SUM(H65:L65)-J65</f>
        <v>39767</v>
      </c>
      <c r="P65" s="150" t="s">
        <v>96</v>
      </c>
      <c r="Q65" s="19" t="s">
        <v>97</v>
      </c>
    </row>
    <row r="66" spans="1:29" ht="18" customHeight="1">
      <c r="A66" s="150" t="s">
        <v>98</v>
      </c>
      <c r="B66" s="13" t="s">
        <v>99</v>
      </c>
      <c r="C66" s="312">
        <v>301</v>
      </c>
      <c r="D66" s="58">
        <v>0</v>
      </c>
      <c r="E66" s="319">
        <v>148875</v>
      </c>
      <c r="F66" s="243">
        <v>8920</v>
      </c>
      <c r="G66" s="382">
        <v>981</v>
      </c>
      <c r="H66" s="243">
        <v>114133</v>
      </c>
      <c r="I66" s="254">
        <v>79645</v>
      </c>
      <c r="J66" s="106">
        <f>+H66+I66</f>
        <v>193778</v>
      </c>
      <c r="K66" s="254" t="s">
        <v>523</v>
      </c>
      <c r="L66" s="66">
        <v>6027</v>
      </c>
      <c r="M66" s="359">
        <f t="shared" si="14"/>
        <v>199805</v>
      </c>
      <c r="P66" s="150" t="s">
        <v>98</v>
      </c>
      <c r="Q66" s="19" t="s">
        <v>99</v>
      </c>
    </row>
    <row r="67" spans="1:29" s="7" customFormat="1" ht="18" customHeight="1">
      <c r="A67" s="35" t="s">
        <v>455</v>
      </c>
      <c r="B67" s="36" t="s">
        <v>100</v>
      </c>
      <c r="C67" s="52"/>
      <c r="D67" s="53"/>
      <c r="E67" s="37" t="s">
        <v>502</v>
      </c>
      <c r="F67" s="44">
        <f>SUM(F68:F71)</f>
        <v>71234</v>
      </c>
      <c r="G67" s="45">
        <f>SUM(G68:G71)</f>
        <v>3195</v>
      </c>
      <c r="H67" s="44">
        <f>SUM(H68:H71)</f>
        <v>223709</v>
      </c>
      <c r="I67" s="46">
        <f>SUM(I68:I71)</f>
        <v>172153</v>
      </c>
      <c r="J67" s="47">
        <f>SUM(J68:J71)</f>
        <v>395862</v>
      </c>
      <c r="K67" s="46" t="s">
        <v>527</v>
      </c>
      <c r="L67" s="47">
        <f>SUM(L68:L71)</f>
        <v>1732</v>
      </c>
      <c r="M67" s="48">
        <f>SUM(M68:M71)</f>
        <v>397594</v>
      </c>
      <c r="P67" s="20">
        <v>5</v>
      </c>
      <c r="Q67" s="175" t="s">
        <v>100</v>
      </c>
      <c r="U67" s="375" t="str">
        <f t="shared" ref="U67:AC67" si="17">E67</f>
        <v>-</v>
      </c>
      <c r="V67" s="248">
        <f t="shared" si="17"/>
        <v>71234</v>
      </c>
      <c r="W67" s="248">
        <f t="shared" si="17"/>
        <v>3195</v>
      </c>
      <c r="X67" s="248">
        <f t="shared" si="17"/>
        <v>223709</v>
      </c>
      <c r="Y67" s="248">
        <f t="shared" si="17"/>
        <v>172153</v>
      </c>
      <c r="Z67" s="248">
        <f t="shared" si="17"/>
        <v>395862</v>
      </c>
      <c r="AA67" s="248" t="str">
        <f t="shared" si="17"/>
        <v>／</v>
      </c>
      <c r="AB67" s="248">
        <f t="shared" si="17"/>
        <v>1732</v>
      </c>
      <c r="AC67" s="248">
        <f t="shared" si="17"/>
        <v>397594</v>
      </c>
    </row>
    <row r="68" spans="1:29" ht="18" customHeight="1">
      <c r="A68" s="12" t="s">
        <v>101</v>
      </c>
      <c r="B68" s="149" t="s">
        <v>373</v>
      </c>
      <c r="C68" s="94">
        <v>301</v>
      </c>
      <c r="D68" s="58">
        <v>0</v>
      </c>
      <c r="E68" s="63" t="s">
        <v>504</v>
      </c>
      <c r="F68" s="94">
        <v>15750</v>
      </c>
      <c r="G68" s="130">
        <v>271</v>
      </c>
      <c r="H68" s="94">
        <v>19385</v>
      </c>
      <c r="I68" s="98">
        <v>7589</v>
      </c>
      <c r="J68" s="106">
        <f>+H68+I68</f>
        <v>26974</v>
      </c>
      <c r="K68" s="258" t="s">
        <v>523</v>
      </c>
      <c r="L68" s="95" t="s">
        <v>527</v>
      </c>
      <c r="M68" s="359">
        <f>SUM(H68:L68)-J68</f>
        <v>26974</v>
      </c>
      <c r="P68" s="12" t="s">
        <v>101</v>
      </c>
      <c r="Q68" s="149" t="s">
        <v>373</v>
      </c>
      <c r="U68" s="6"/>
      <c r="V68" s="4"/>
      <c r="W68" s="4"/>
      <c r="X68" s="4"/>
      <c r="Y68" s="4"/>
      <c r="Z68" s="4"/>
      <c r="AA68" s="4"/>
      <c r="AB68" s="4"/>
      <c r="AC68" s="4"/>
    </row>
    <row r="69" spans="1:29" ht="18" customHeight="1">
      <c r="A69" s="12" t="s">
        <v>102</v>
      </c>
      <c r="B69" s="149" t="s">
        <v>106</v>
      </c>
      <c r="C69" s="57">
        <v>353</v>
      </c>
      <c r="D69" s="58">
        <v>0</v>
      </c>
      <c r="E69" s="63">
        <v>736205</v>
      </c>
      <c r="F69" s="63">
        <v>49392</v>
      </c>
      <c r="G69" s="130">
        <v>2055</v>
      </c>
      <c r="H69" s="63">
        <v>161198</v>
      </c>
      <c r="I69" s="65">
        <v>116324</v>
      </c>
      <c r="J69" s="106">
        <f>+H69+I69</f>
        <v>277522</v>
      </c>
      <c r="K69" s="258" t="s">
        <v>523</v>
      </c>
      <c r="L69" s="66">
        <v>1732</v>
      </c>
      <c r="M69" s="359">
        <f>SUM(H69:L69)-J69</f>
        <v>279254</v>
      </c>
      <c r="P69" s="12" t="s">
        <v>102</v>
      </c>
      <c r="Q69" s="149" t="s">
        <v>106</v>
      </c>
      <c r="U69" s="390">
        <f>E69</f>
        <v>736205</v>
      </c>
      <c r="V69" s="4"/>
      <c r="W69" s="4"/>
      <c r="X69" s="4"/>
      <c r="Y69" s="4"/>
      <c r="Z69" s="4"/>
      <c r="AA69" s="4"/>
      <c r="AB69" s="4"/>
      <c r="AC69" s="4"/>
    </row>
    <row r="70" spans="1:29" ht="18" customHeight="1">
      <c r="A70" s="164" t="s">
        <v>103</v>
      </c>
      <c r="B70" s="153" t="s">
        <v>374</v>
      </c>
      <c r="C70" s="87">
        <v>301</v>
      </c>
      <c r="D70" s="58">
        <v>0</v>
      </c>
      <c r="E70" s="63" t="s">
        <v>504</v>
      </c>
      <c r="F70" s="63">
        <v>2537</v>
      </c>
      <c r="G70" s="130">
        <v>73</v>
      </c>
      <c r="H70" s="127">
        <v>5808</v>
      </c>
      <c r="I70" s="128">
        <v>4210</v>
      </c>
      <c r="J70" s="106">
        <f>+H70+I70</f>
        <v>10018</v>
      </c>
      <c r="K70" s="258" t="s">
        <v>523</v>
      </c>
      <c r="L70" s="129" t="s">
        <v>527</v>
      </c>
      <c r="M70" s="359">
        <f>SUM(H70:L70)-J70</f>
        <v>10018</v>
      </c>
      <c r="P70" s="22" t="s">
        <v>103</v>
      </c>
      <c r="Q70" s="19" t="s">
        <v>374</v>
      </c>
      <c r="U70" s="6"/>
      <c r="V70" s="4"/>
      <c r="W70" s="4"/>
      <c r="X70" s="4"/>
      <c r="Y70" s="4"/>
      <c r="Z70" s="4"/>
      <c r="AA70" s="4"/>
      <c r="AB70" s="4"/>
      <c r="AC70" s="4"/>
    </row>
    <row r="71" spans="1:29" ht="18" customHeight="1">
      <c r="A71" s="12" t="s">
        <v>456</v>
      </c>
      <c r="B71" s="153" t="s">
        <v>375</v>
      </c>
      <c r="C71" s="87">
        <v>353</v>
      </c>
      <c r="D71" s="58">
        <v>0</v>
      </c>
      <c r="E71" s="62" t="s">
        <v>504</v>
      </c>
      <c r="F71" s="63">
        <v>3555</v>
      </c>
      <c r="G71" s="65">
        <v>796</v>
      </c>
      <c r="H71" s="127">
        <v>37318</v>
      </c>
      <c r="I71" s="128">
        <v>44030</v>
      </c>
      <c r="J71" s="106">
        <f>+H71+I71</f>
        <v>81348</v>
      </c>
      <c r="K71" s="258" t="s">
        <v>523</v>
      </c>
      <c r="L71" s="129" t="s">
        <v>527</v>
      </c>
      <c r="M71" s="359">
        <f>SUM(H71:L71)-J71</f>
        <v>81348</v>
      </c>
      <c r="P71" s="12" t="s">
        <v>456</v>
      </c>
      <c r="Q71" s="19" t="s">
        <v>375</v>
      </c>
      <c r="U71" s="6"/>
      <c r="V71" s="4"/>
      <c r="W71" s="4"/>
      <c r="X71" s="4"/>
      <c r="Y71" s="4"/>
      <c r="Z71" s="4"/>
      <c r="AA71" s="4"/>
      <c r="AB71" s="4"/>
      <c r="AC71" s="4"/>
    </row>
    <row r="72" spans="1:29" s="7" customFormat="1" ht="18" customHeight="1">
      <c r="A72" s="35" t="s">
        <v>457</v>
      </c>
      <c r="B72" s="36" t="s">
        <v>104</v>
      </c>
      <c r="C72" s="391"/>
      <c r="D72" s="392"/>
      <c r="E72" s="393">
        <f>SUM(E73:E75)</f>
        <v>539209</v>
      </c>
      <c r="F72" s="282">
        <v>109577</v>
      </c>
      <c r="G72" s="394">
        <v>7633</v>
      </c>
      <c r="H72" s="44">
        <f>SUM(H73:H75)</f>
        <v>533983</v>
      </c>
      <c r="I72" s="46">
        <f>SUM(I73:I75)</f>
        <v>242340</v>
      </c>
      <c r="J72" s="47">
        <f>SUM(J73:J75)</f>
        <v>776323</v>
      </c>
      <c r="K72" s="46" t="s">
        <v>527</v>
      </c>
      <c r="L72" s="47">
        <f>SUM(L73:L75)</f>
        <v>72976</v>
      </c>
      <c r="M72" s="48">
        <f>SUM(M73:M75)</f>
        <v>849299</v>
      </c>
      <c r="P72" s="206" t="s">
        <v>457</v>
      </c>
      <c r="Q72" s="175" t="s">
        <v>104</v>
      </c>
      <c r="U72" s="375">
        <f t="shared" ref="U72:AC72" si="18">E72</f>
        <v>539209</v>
      </c>
      <c r="V72" s="248">
        <f t="shared" si="18"/>
        <v>109577</v>
      </c>
      <c r="W72" s="248">
        <f t="shared" si="18"/>
        <v>7633</v>
      </c>
      <c r="X72" s="248">
        <f t="shared" si="18"/>
        <v>533983</v>
      </c>
      <c r="Y72" s="248">
        <f t="shared" si="18"/>
        <v>242340</v>
      </c>
      <c r="Z72" s="248">
        <f t="shared" si="18"/>
        <v>776323</v>
      </c>
      <c r="AA72" s="248" t="str">
        <f t="shared" si="18"/>
        <v>／</v>
      </c>
      <c r="AB72" s="248">
        <f t="shared" si="18"/>
        <v>72976</v>
      </c>
      <c r="AC72" s="248">
        <f t="shared" si="18"/>
        <v>849299</v>
      </c>
    </row>
    <row r="73" spans="1:29" s="1" customFormat="1" ht="18" customHeight="1">
      <c r="A73" s="164" t="s">
        <v>105</v>
      </c>
      <c r="B73" s="153" t="s">
        <v>106</v>
      </c>
      <c r="C73" s="242">
        <v>341</v>
      </c>
      <c r="D73" s="58">
        <v>0</v>
      </c>
      <c r="E73" s="325">
        <v>234178</v>
      </c>
      <c r="F73" s="244" t="s">
        <v>18</v>
      </c>
      <c r="G73" s="362" t="s">
        <v>18</v>
      </c>
      <c r="H73" s="257">
        <v>317453</v>
      </c>
      <c r="I73" s="258">
        <v>132166</v>
      </c>
      <c r="J73" s="106">
        <f>SUM(H73:I73)</f>
        <v>449619</v>
      </c>
      <c r="K73" s="254" t="s">
        <v>523</v>
      </c>
      <c r="L73" s="95">
        <v>72965</v>
      </c>
      <c r="M73" s="359">
        <f>SUM(J73,L73)</f>
        <v>522584</v>
      </c>
      <c r="P73" s="22" t="s">
        <v>105</v>
      </c>
      <c r="Q73" s="19" t="s">
        <v>106</v>
      </c>
    </row>
    <row r="74" spans="1:29" ht="18" customHeight="1">
      <c r="A74" s="164" t="s">
        <v>107</v>
      </c>
      <c r="B74" s="153" t="s">
        <v>108</v>
      </c>
      <c r="C74" s="242">
        <v>344</v>
      </c>
      <c r="D74" s="58">
        <v>0</v>
      </c>
      <c r="E74" s="327">
        <v>119738</v>
      </c>
      <c r="F74" s="244" t="s">
        <v>18</v>
      </c>
      <c r="G74" s="362" t="s">
        <v>18</v>
      </c>
      <c r="H74" s="244">
        <v>110026</v>
      </c>
      <c r="I74" s="254">
        <v>47146</v>
      </c>
      <c r="J74" s="106">
        <f>SUM(H74:I74)</f>
        <v>157172</v>
      </c>
      <c r="K74" s="254" t="s">
        <v>523</v>
      </c>
      <c r="L74" s="66">
        <v>2</v>
      </c>
      <c r="M74" s="359">
        <f>SUM(J74,L74)</f>
        <v>157174</v>
      </c>
      <c r="P74" s="22" t="s">
        <v>107</v>
      </c>
      <c r="Q74" s="19" t="s">
        <v>108</v>
      </c>
    </row>
    <row r="75" spans="1:29" ht="18" customHeight="1">
      <c r="A75" s="165" t="s">
        <v>109</v>
      </c>
      <c r="B75" s="153" t="s">
        <v>110</v>
      </c>
      <c r="C75" s="242">
        <v>342</v>
      </c>
      <c r="D75" s="58">
        <v>0</v>
      </c>
      <c r="E75" s="327">
        <v>185293</v>
      </c>
      <c r="F75" s="244" t="s">
        <v>18</v>
      </c>
      <c r="G75" s="362" t="s">
        <v>18</v>
      </c>
      <c r="H75" s="244">
        <v>106504</v>
      </c>
      <c r="I75" s="254">
        <v>63028</v>
      </c>
      <c r="J75" s="106">
        <f>SUM(H75:I75)</f>
        <v>169532</v>
      </c>
      <c r="K75" s="254" t="s">
        <v>523</v>
      </c>
      <c r="L75" s="66">
        <v>9</v>
      </c>
      <c r="M75" s="359">
        <f>SUM(J75,L75)</f>
        <v>169541</v>
      </c>
      <c r="P75" s="168" t="s">
        <v>109</v>
      </c>
      <c r="Q75" s="19" t="s">
        <v>110</v>
      </c>
    </row>
    <row r="76" spans="1:29" s="7" customFormat="1" ht="18" customHeight="1">
      <c r="A76" s="35" t="s">
        <v>458</v>
      </c>
      <c r="B76" s="36" t="s">
        <v>111</v>
      </c>
      <c r="C76" s="395"/>
      <c r="D76" s="396"/>
      <c r="E76" s="384">
        <f t="shared" ref="E76:J76" si="19">SUM(E77:E80)</f>
        <v>323658</v>
      </c>
      <c r="F76" s="255">
        <f t="shared" si="19"/>
        <v>58773</v>
      </c>
      <c r="G76" s="262">
        <f t="shared" si="19"/>
        <v>4426</v>
      </c>
      <c r="H76" s="255">
        <f t="shared" si="19"/>
        <v>266013</v>
      </c>
      <c r="I76" s="251">
        <f t="shared" si="19"/>
        <v>150073</v>
      </c>
      <c r="J76" s="252">
        <f t="shared" si="19"/>
        <v>416086</v>
      </c>
      <c r="K76" s="46" t="s">
        <v>523</v>
      </c>
      <c r="L76" s="252">
        <f>SUM(L77:L80)</f>
        <v>33644</v>
      </c>
      <c r="M76" s="380">
        <f>SUM(M77:M80)</f>
        <v>449730</v>
      </c>
      <c r="P76" s="206">
        <v>7</v>
      </c>
      <c r="Q76" s="175" t="s">
        <v>111</v>
      </c>
      <c r="U76" s="375">
        <f t="shared" ref="U76:AC76" si="20">E76</f>
        <v>323658</v>
      </c>
      <c r="V76" s="248">
        <f t="shared" si="20"/>
        <v>58773</v>
      </c>
      <c r="W76" s="248">
        <f t="shared" si="20"/>
        <v>4426</v>
      </c>
      <c r="X76" s="248">
        <f t="shared" si="20"/>
        <v>266013</v>
      </c>
      <c r="Y76" s="248">
        <f t="shared" si="20"/>
        <v>150073</v>
      </c>
      <c r="Z76" s="248">
        <f t="shared" si="20"/>
        <v>416086</v>
      </c>
      <c r="AA76" s="248" t="str">
        <f t="shared" si="20"/>
        <v>／</v>
      </c>
      <c r="AB76" s="248">
        <f t="shared" si="20"/>
        <v>33644</v>
      </c>
      <c r="AC76" s="248">
        <f t="shared" si="20"/>
        <v>449730</v>
      </c>
    </row>
    <row r="77" spans="1:29" ht="18" customHeight="1">
      <c r="A77" s="164" t="s">
        <v>112</v>
      </c>
      <c r="B77" s="153" t="s">
        <v>406</v>
      </c>
      <c r="C77" s="57">
        <v>284</v>
      </c>
      <c r="D77" s="58">
        <v>0</v>
      </c>
      <c r="E77" s="62">
        <v>140374</v>
      </c>
      <c r="F77" s="63">
        <v>26365</v>
      </c>
      <c r="G77" s="64">
        <v>2565</v>
      </c>
      <c r="H77" s="63">
        <v>116616</v>
      </c>
      <c r="I77" s="65">
        <v>55677</v>
      </c>
      <c r="J77" s="106">
        <f>+H77+I77</f>
        <v>172293</v>
      </c>
      <c r="K77" s="254" t="s">
        <v>523</v>
      </c>
      <c r="L77" s="66">
        <v>14729</v>
      </c>
      <c r="M77" s="359">
        <f>SUM(H77:L77)-J77</f>
        <v>187022</v>
      </c>
      <c r="P77" s="22" t="s">
        <v>112</v>
      </c>
      <c r="Q77" s="19" t="s">
        <v>406</v>
      </c>
      <c r="U77" s="6"/>
      <c r="V77" s="4"/>
      <c r="W77" s="4"/>
      <c r="X77" s="4"/>
      <c r="Y77" s="4"/>
      <c r="Z77" s="4"/>
      <c r="AA77" s="4"/>
      <c r="AB77" s="4"/>
      <c r="AC77" s="4"/>
    </row>
    <row r="78" spans="1:29" ht="18" customHeight="1">
      <c r="A78" s="164" t="s">
        <v>113</v>
      </c>
      <c r="B78" s="153" t="s">
        <v>405</v>
      </c>
      <c r="C78" s="57">
        <v>284</v>
      </c>
      <c r="D78" s="58">
        <v>0</v>
      </c>
      <c r="E78" s="62">
        <v>79363</v>
      </c>
      <c r="F78" s="63">
        <v>11109</v>
      </c>
      <c r="G78" s="64">
        <v>914</v>
      </c>
      <c r="H78" s="63">
        <v>53618</v>
      </c>
      <c r="I78" s="65">
        <v>40070</v>
      </c>
      <c r="J78" s="106">
        <f>+H78+I78</f>
        <v>93688</v>
      </c>
      <c r="K78" s="254" t="s">
        <v>523</v>
      </c>
      <c r="L78" s="66">
        <v>12031</v>
      </c>
      <c r="M78" s="359">
        <f>SUM(H78:L78)-J78</f>
        <v>105719</v>
      </c>
      <c r="P78" s="22" t="s">
        <v>113</v>
      </c>
      <c r="Q78" s="19" t="s">
        <v>405</v>
      </c>
      <c r="U78" s="6"/>
      <c r="V78" s="4"/>
      <c r="W78" s="4"/>
      <c r="X78" s="4"/>
      <c r="Y78" s="4"/>
      <c r="Z78" s="4"/>
      <c r="AA78" s="4"/>
      <c r="AB78" s="4"/>
      <c r="AC78" s="4"/>
    </row>
    <row r="79" spans="1:29" ht="18" customHeight="1">
      <c r="A79" s="164" t="s">
        <v>114</v>
      </c>
      <c r="B79" s="153" t="s">
        <v>404</v>
      </c>
      <c r="C79" s="57">
        <v>284</v>
      </c>
      <c r="D79" s="58">
        <v>0</v>
      </c>
      <c r="E79" s="62">
        <v>49604</v>
      </c>
      <c r="F79" s="63">
        <v>6710</v>
      </c>
      <c r="G79" s="64">
        <v>336</v>
      </c>
      <c r="H79" s="63">
        <v>32610</v>
      </c>
      <c r="I79" s="65">
        <v>12631</v>
      </c>
      <c r="J79" s="106">
        <f>+H79+I79</f>
        <v>45241</v>
      </c>
      <c r="K79" s="254" t="s">
        <v>523</v>
      </c>
      <c r="L79" s="66">
        <v>1541</v>
      </c>
      <c r="M79" s="359">
        <f>SUM(H79:L79)-J79</f>
        <v>46782</v>
      </c>
      <c r="P79" s="22" t="s">
        <v>114</v>
      </c>
      <c r="Q79" s="19" t="s">
        <v>404</v>
      </c>
      <c r="U79" s="6"/>
      <c r="V79" s="4"/>
      <c r="W79" s="4"/>
      <c r="X79" s="4"/>
      <c r="Y79" s="4"/>
      <c r="Z79" s="4"/>
      <c r="AA79" s="4"/>
      <c r="AB79" s="4"/>
      <c r="AC79" s="4"/>
    </row>
    <row r="80" spans="1:29" ht="18" customHeight="1">
      <c r="A80" s="165" t="s">
        <v>115</v>
      </c>
      <c r="B80" s="153" t="s">
        <v>403</v>
      </c>
      <c r="C80" s="94">
        <v>284</v>
      </c>
      <c r="D80" s="95">
        <v>0</v>
      </c>
      <c r="E80" s="62">
        <v>54317</v>
      </c>
      <c r="F80" s="63">
        <v>14589</v>
      </c>
      <c r="G80" s="64">
        <v>611</v>
      </c>
      <c r="H80" s="63">
        <v>63169</v>
      </c>
      <c r="I80" s="65">
        <v>41695</v>
      </c>
      <c r="J80" s="106">
        <f>+H80+I80</f>
        <v>104864</v>
      </c>
      <c r="K80" s="254" t="s">
        <v>523</v>
      </c>
      <c r="L80" s="66">
        <v>5343</v>
      </c>
      <c r="M80" s="359">
        <f>SUM(H80:L80)-J80</f>
        <v>110207</v>
      </c>
      <c r="P80" s="168" t="s">
        <v>115</v>
      </c>
      <c r="Q80" s="19" t="s">
        <v>403</v>
      </c>
      <c r="U80" s="6"/>
      <c r="V80" s="4"/>
      <c r="W80" s="4"/>
      <c r="X80" s="4"/>
      <c r="Y80" s="4"/>
      <c r="Z80" s="4"/>
      <c r="AA80" s="4"/>
      <c r="AB80" s="4"/>
      <c r="AC80" s="4"/>
    </row>
    <row r="81" spans="1:30" s="7" customFormat="1" ht="18" customHeight="1">
      <c r="A81" s="35" t="s">
        <v>459</v>
      </c>
      <c r="B81" s="36" t="s">
        <v>116</v>
      </c>
      <c r="C81" s="395"/>
      <c r="D81" s="396"/>
      <c r="E81" s="397" t="s">
        <v>506</v>
      </c>
      <c r="F81" s="255">
        <f t="shared" ref="F81:L81" si="21">SUM(F82:F90)</f>
        <v>414419</v>
      </c>
      <c r="G81" s="262">
        <f t="shared" si="21"/>
        <v>23518</v>
      </c>
      <c r="H81" s="255">
        <f t="shared" si="21"/>
        <v>1642426</v>
      </c>
      <c r="I81" s="251">
        <f t="shared" si="21"/>
        <v>676521</v>
      </c>
      <c r="J81" s="252">
        <f>SUM(J82:J90)</f>
        <v>2318947</v>
      </c>
      <c r="K81" s="251">
        <f t="shared" si="21"/>
        <v>19089</v>
      </c>
      <c r="L81" s="252">
        <f t="shared" si="21"/>
        <v>16636</v>
      </c>
      <c r="M81" s="380">
        <f>SUM(M82:M90)</f>
        <v>2354672</v>
      </c>
      <c r="P81" s="206">
        <v>8</v>
      </c>
      <c r="Q81" s="175" t="s">
        <v>116</v>
      </c>
      <c r="U81" s="375" t="str">
        <f t="shared" ref="U81:AC81" si="22">E81</f>
        <v>－</v>
      </c>
      <c r="V81" s="248">
        <f t="shared" si="22"/>
        <v>414419</v>
      </c>
      <c r="W81" s="248">
        <f t="shared" si="22"/>
        <v>23518</v>
      </c>
      <c r="X81" s="248">
        <f t="shared" si="22"/>
        <v>1642426</v>
      </c>
      <c r="Y81" s="248">
        <f t="shared" si="22"/>
        <v>676521</v>
      </c>
      <c r="Z81" s="248">
        <f t="shared" si="22"/>
        <v>2318947</v>
      </c>
      <c r="AA81" s="248">
        <f t="shared" si="22"/>
        <v>19089</v>
      </c>
      <c r="AB81" s="248">
        <f t="shared" si="22"/>
        <v>16636</v>
      </c>
      <c r="AC81" s="248">
        <f t="shared" si="22"/>
        <v>2354672</v>
      </c>
    </row>
    <row r="82" spans="1:30" ht="18" customHeight="1">
      <c r="A82" s="164" t="s">
        <v>117</v>
      </c>
      <c r="B82" s="153" t="s">
        <v>106</v>
      </c>
      <c r="C82" s="57">
        <v>219</v>
      </c>
      <c r="D82" s="58">
        <v>112</v>
      </c>
      <c r="E82" s="62">
        <v>574964</v>
      </c>
      <c r="F82" s="63">
        <v>215432</v>
      </c>
      <c r="G82" s="64">
        <v>8825</v>
      </c>
      <c r="H82" s="63">
        <v>676640</v>
      </c>
      <c r="I82" s="65">
        <v>185843</v>
      </c>
      <c r="J82" s="106">
        <f>+H82+I82</f>
        <v>862483</v>
      </c>
      <c r="K82" s="254">
        <v>19089</v>
      </c>
      <c r="L82" s="66">
        <v>5395</v>
      </c>
      <c r="M82" s="359">
        <f>+H82+I82+K82+L82</f>
        <v>886967</v>
      </c>
      <c r="P82" s="22" t="s">
        <v>117</v>
      </c>
      <c r="Q82" s="19" t="s">
        <v>106</v>
      </c>
      <c r="U82" s="390">
        <f>E82</f>
        <v>574964</v>
      </c>
      <c r="V82" s="4"/>
      <c r="W82" s="4"/>
      <c r="X82" s="4"/>
      <c r="Y82" s="4"/>
      <c r="Z82" s="4"/>
      <c r="AA82" s="4"/>
      <c r="AB82" s="4"/>
      <c r="AC82" s="4"/>
    </row>
    <row r="83" spans="1:30" ht="18" customHeight="1">
      <c r="A83" s="164" t="s">
        <v>118</v>
      </c>
      <c r="B83" s="153" t="s">
        <v>119</v>
      </c>
      <c r="C83" s="57">
        <v>291</v>
      </c>
      <c r="D83" s="58">
        <v>0</v>
      </c>
      <c r="E83" s="62">
        <v>201674</v>
      </c>
      <c r="F83" s="63">
        <v>50756</v>
      </c>
      <c r="G83" s="64">
        <v>3489</v>
      </c>
      <c r="H83" s="63">
        <v>260298</v>
      </c>
      <c r="I83" s="65">
        <v>112821</v>
      </c>
      <c r="J83" s="106">
        <f t="shared" ref="J83:J90" si="23">+H83+I83</f>
        <v>373119</v>
      </c>
      <c r="K83" s="254" t="s">
        <v>523</v>
      </c>
      <c r="L83" s="66">
        <v>2347</v>
      </c>
      <c r="M83" s="359">
        <f>SUM(H83:L83)-J83</f>
        <v>375466</v>
      </c>
      <c r="P83" s="22" t="s">
        <v>118</v>
      </c>
      <c r="Q83" s="19" t="s">
        <v>119</v>
      </c>
      <c r="U83" s="390">
        <f t="shared" ref="U83:U88" si="24">E83</f>
        <v>201674</v>
      </c>
      <c r="V83" s="4"/>
      <c r="W83" s="4"/>
      <c r="X83" s="4"/>
      <c r="Y83" s="4"/>
      <c r="Z83" s="4"/>
      <c r="AA83" s="4"/>
      <c r="AB83" s="4"/>
      <c r="AC83" s="4"/>
    </row>
    <row r="84" spans="1:30" ht="18" customHeight="1">
      <c r="A84" s="164" t="s">
        <v>120</v>
      </c>
      <c r="B84" s="153" t="s">
        <v>121</v>
      </c>
      <c r="C84" s="57">
        <v>287</v>
      </c>
      <c r="D84" s="58">
        <v>0</v>
      </c>
      <c r="E84" s="62">
        <v>55123</v>
      </c>
      <c r="F84" s="63">
        <v>22797</v>
      </c>
      <c r="G84" s="64">
        <v>1749</v>
      </c>
      <c r="H84" s="63">
        <v>79215</v>
      </c>
      <c r="I84" s="65">
        <v>45689</v>
      </c>
      <c r="J84" s="106">
        <f t="shared" si="23"/>
        <v>124904</v>
      </c>
      <c r="K84" s="254" t="s">
        <v>523</v>
      </c>
      <c r="L84" s="66">
        <v>649</v>
      </c>
      <c r="M84" s="359">
        <f t="shared" ref="M84:M90" si="25">SUM(H84:L84)-J84</f>
        <v>125553</v>
      </c>
      <c r="P84" s="22" t="s">
        <v>120</v>
      </c>
      <c r="Q84" s="19" t="s">
        <v>121</v>
      </c>
      <c r="U84" s="390">
        <f t="shared" si="24"/>
        <v>55123</v>
      </c>
      <c r="V84" s="4"/>
      <c r="W84" s="4"/>
      <c r="X84" s="4"/>
      <c r="Y84" s="4"/>
      <c r="Z84" s="4"/>
      <c r="AA84" s="4"/>
      <c r="AB84" s="4"/>
      <c r="AC84" s="4"/>
    </row>
    <row r="85" spans="1:30" ht="18" customHeight="1">
      <c r="A85" s="164" t="s">
        <v>122</v>
      </c>
      <c r="B85" s="153" t="s">
        <v>123</v>
      </c>
      <c r="C85" s="57">
        <v>287</v>
      </c>
      <c r="D85" s="58">
        <v>0</v>
      </c>
      <c r="E85" s="62">
        <v>82582</v>
      </c>
      <c r="F85" s="63">
        <v>20201</v>
      </c>
      <c r="G85" s="64">
        <v>1072</v>
      </c>
      <c r="H85" s="63">
        <v>104805</v>
      </c>
      <c r="I85" s="65">
        <v>49871</v>
      </c>
      <c r="J85" s="106">
        <f t="shared" si="23"/>
        <v>154676</v>
      </c>
      <c r="K85" s="254" t="s">
        <v>523</v>
      </c>
      <c r="L85" s="66">
        <v>5613</v>
      </c>
      <c r="M85" s="359">
        <f t="shared" si="25"/>
        <v>160289</v>
      </c>
      <c r="P85" s="22" t="s">
        <v>122</v>
      </c>
      <c r="Q85" s="19" t="s">
        <v>123</v>
      </c>
      <c r="U85" s="390">
        <f t="shared" si="24"/>
        <v>82582</v>
      </c>
      <c r="V85" s="4"/>
      <c r="W85" s="4"/>
      <c r="X85" s="4"/>
      <c r="Y85" s="4"/>
      <c r="Z85" s="4"/>
      <c r="AA85" s="4"/>
      <c r="AB85" s="4"/>
      <c r="AC85" s="4"/>
    </row>
    <row r="86" spans="1:30" ht="18" customHeight="1">
      <c r="A86" s="164" t="s">
        <v>124</v>
      </c>
      <c r="B86" s="153" t="s">
        <v>125</v>
      </c>
      <c r="C86" s="57">
        <v>288</v>
      </c>
      <c r="D86" s="58">
        <v>0</v>
      </c>
      <c r="E86" s="62">
        <v>197036</v>
      </c>
      <c r="F86" s="63">
        <v>66966</v>
      </c>
      <c r="G86" s="64">
        <v>4885</v>
      </c>
      <c r="H86" s="63">
        <v>302343</v>
      </c>
      <c r="I86" s="65">
        <v>146058</v>
      </c>
      <c r="J86" s="106">
        <f t="shared" si="23"/>
        <v>448401</v>
      </c>
      <c r="K86" s="254" t="s">
        <v>523</v>
      </c>
      <c r="L86" s="66">
        <v>1417</v>
      </c>
      <c r="M86" s="359">
        <f t="shared" si="25"/>
        <v>449818</v>
      </c>
      <c r="P86" s="22" t="s">
        <v>124</v>
      </c>
      <c r="Q86" s="19" t="s">
        <v>125</v>
      </c>
      <c r="U86" s="390">
        <f t="shared" si="24"/>
        <v>197036</v>
      </c>
      <c r="V86" s="4"/>
      <c r="W86" s="4"/>
      <c r="X86" s="4"/>
      <c r="Y86" s="4"/>
      <c r="Z86" s="4"/>
      <c r="AA86" s="4"/>
      <c r="AB86" s="4"/>
      <c r="AC86" s="4"/>
    </row>
    <row r="87" spans="1:30" ht="18" customHeight="1">
      <c r="A87" s="164" t="s">
        <v>126</v>
      </c>
      <c r="B87" s="153" t="s">
        <v>394</v>
      </c>
      <c r="C87" s="57">
        <v>287</v>
      </c>
      <c r="D87" s="58">
        <v>0</v>
      </c>
      <c r="E87" s="62">
        <v>114539</v>
      </c>
      <c r="F87" s="63">
        <v>28768</v>
      </c>
      <c r="G87" s="64">
        <v>2428</v>
      </c>
      <c r="H87" s="63">
        <v>129818</v>
      </c>
      <c r="I87" s="65">
        <v>83885</v>
      </c>
      <c r="J87" s="106">
        <f t="shared" si="23"/>
        <v>213703</v>
      </c>
      <c r="K87" s="254" t="s">
        <v>523</v>
      </c>
      <c r="L87" s="66">
        <v>1146</v>
      </c>
      <c r="M87" s="359">
        <f t="shared" si="25"/>
        <v>214849</v>
      </c>
      <c r="P87" s="22" t="s">
        <v>126</v>
      </c>
      <c r="Q87" s="19" t="s">
        <v>394</v>
      </c>
      <c r="U87" s="390">
        <f t="shared" si="24"/>
        <v>114539</v>
      </c>
      <c r="V87" s="4"/>
      <c r="W87" s="4"/>
      <c r="X87" s="4"/>
      <c r="Y87" s="4"/>
      <c r="Z87" s="4"/>
      <c r="AA87" s="4"/>
      <c r="AB87" s="4"/>
      <c r="AC87" s="4"/>
    </row>
    <row r="88" spans="1:30" ht="18" customHeight="1">
      <c r="A88" s="164" t="s">
        <v>127</v>
      </c>
      <c r="B88" s="153" t="s">
        <v>128</v>
      </c>
      <c r="C88" s="57">
        <v>295</v>
      </c>
      <c r="D88" s="58">
        <v>0</v>
      </c>
      <c r="E88" s="62">
        <v>30808</v>
      </c>
      <c r="F88" s="63">
        <v>2657</v>
      </c>
      <c r="G88" s="64">
        <v>209</v>
      </c>
      <c r="H88" s="63">
        <v>27280</v>
      </c>
      <c r="I88" s="65">
        <v>6765</v>
      </c>
      <c r="J88" s="106">
        <f t="shared" si="23"/>
        <v>34045</v>
      </c>
      <c r="K88" s="254" t="s">
        <v>523</v>
      </c>
      <c r="L88" s="66">
        <v>30</v>
      </c>
      <c r="M88" s="359">
        <f t="shared" si="25"/>
        <v>34075</v>
      </c>
      <c r="P88" s="22" t="s">
        <v>127</v>
      </c>
      <c r="Q88" s="19" t="s">
        <v>128</v>
      </c>
      <c r="U88" s="390">
        <f t="shared" si="24"/>
        <v>30808</v>
      </c>
      <c r="V88" s="4"/>
      <c r="W88" s="4"/>
      <c r="X88" s="4"/>
      <c r="Y88" s="4"/>
      <c r="Z88" s="4"/>
      <c r="AA88" s="4"/>
      <c r="AB88" s="4"/>
      <c r="AC88" s="4"/>
    </row>
    <row r="89" spans="1:30" ht="18" customHeight="1">
      <c r="A89" s="164" t="s">
        <v>528</v>
      </c>
      <c r="B89" s="153" t="s">
        <v>129</v>
      </c>
      <c r="C89" s="57">
        <v>287</v>
      </c>
      <c r="D89" s="126">
        <v>0</v>
      </c>
      <c r="E89" s="61" t="s">
        <v>503</v>
      </c>
      <c r="F89" s="63">
        <v>3295</v>
      </c>
      <c r="G89" s="64">
        <v>344</v>
      </c>
      <c r="H89" s="63">
        <v>23350</v>
      </c>
      <c r="I89" s="65">
        <v>14923</v>
      </c>
      <c r="J89" s="106">
        <f t="shared" si="23"/>
        <v>38273</v>
      </c>
      <c r="K89" s="254" t="s">
        <v>523</v>
      </c>
      <c r="L89" s="66">
        <v>0</v>
      </c>
      <c r="M89" s="359">
        <f t="shared" si="25"/>
        <v>38273</v>
      </c>
      <c r="P89" s="22" t="s">
        <v>528</v>
      </c>
      <c r="Q89" s="19" t="s">
        <v>129</v>
      </c>
      <c r="U89" s="6"/>
      <c r="V89" s="4"/>
      <c r="W89" s="4"/>
      <c r="X89" s="4"/>
      <c r="Y89" s="4"/>
      <c r="Z89" s="4"/>
      <c r="AA89" s="4"/>
      <c r="AB89" s="4"/>
      <c r="AC89" s="4"/>
    </row>
    <row r="90" spans="1:30" ht="18" customHeight="1">
      <c r="A90" s="164" t="s">
        <v>130</v>
      </c>
      <c r="B90" s="153" t="s">
        <v>131</v>
      </c>
      <c r="C90" s="57">
        <v>293</v>
      </c>
      <c r="D90" s="126">
        <v>0</v>
      </c>
      <c r="E90" s="61" t="s">
        <v>503</v>
      </c>
      <c r="F90" s="63">
        <v>3547</v>
      </c>
      <c r="G90" s="64">
        <v>517</v>
      </c>
      <c r="H90" s="63">
        <v>38677</v>
      </c>
      <c r="I90" s="65">
        <v>30666</v>
      </c>
      <c r="J90" s="106">
        <f t="shared" si="23"/>
        <v>69343</v>
      </c>
      <c r="K90" s="254" t="s">
        <v>523</v>
      </c>
      <c r="L90" s="66">
        <v>39</v>
      </c>
      <c r="M90" s="359">
        <f t="shared" si="25"/>
        <v>69382</v>
      </c>
      <c r="P90" s="22" t="s">
        <v>130</v>
      </c>
      <c r="Q90" s="19" t="s">
        <v>131</v>
      </c>
      <c r="U90" s="6"/>
      <c r="V90" s="4"/>
      <c r="W90" s="4"/>
      <c r="X90" s="4"/>
      <c r="Y90" s="4"/>
      <c r="Z90" s="4"/>
      <c r="AA90" s="4"/>
      <c r="AB90" s="4"/>
      <c r="AC90" s="4"/>
    </row>
    <row r="91" spans="1:30" ht="18" customHeight="1">
      <c r="A91" s="35" t="s">
        <v>460</v>
      </c>
      <c r="B91" s="36" t="s">
        <v>461</v>
      </c>
      <c r="C91" s="395"/>
      <c r="D91" s="396"/>
      <c r="E91" s="398">
        <f>SUM(E92:E95)</f>
        <v>769570</v>
      </c>
      <c r="F91" s="202">
        <f t="shared" ref="F91:I91" si="26">SUM(F92:F95)</f>
        <v>63500</v>
      </c>
      <c r="G91" s="264">
        <f t="shared" si="26"/>
        <v>7575</v>
      </c>
      <c r="H91" s="202">
        <f t="shared" si="26"/>
        <v>0</v>
      </c>
      <c r="I91" s="399">
        <f t="shared" si="26"/>
        <v>0</v>
      </c>
      <c r="J91" s="203">
        <f>SUM(J92:J95)</f>
        <v>1253580</v>
      </c>
      <c r="K91" s="399" t="s">
        <v>523</v>
      </c>
      <c r="L91" s="203">
        <f>SUM(L92:L95)</f>
        <v>23187</v>
      </c>
      <c r="M91" s="400">
        <f>SUM(M92:M95)</f>
        <v>1276767</v>
      </c>
      <c r="P91" s="20">
        <v>9</v>
      </c>
      <c r="Q91" s="175" t="s">
        <v>461</v>
      </c>
      <c r="R91" s="7"/>
      <c r="S91" s="7"/>
      <c r="T91" s="7"/>
      <c r="U91" s="401">
        <f t="shared" ref="U91:AC91" si="27">E91</f>
        <v>769570</v>
      </c>
      <c r="V91" s="265">
        <f t="shared" si="27"/>
        <v>63500</v>
      </c>
      <c r="W91" s="265">
        <f t="shared" si="27"/>
        <v>7575</v>
      </c>
      <c r="X91" s="265">
        <f t="shared" si="27"/>
        <v>0</v>
      </c>
      <c r="Y91" s="265">
        <f t="shared" si="27"/>
        <v>0</v>
      </c>
      <c r="Z91" s="265">
        <f t="shared" si="27"/>
        <v>1253580</v>
      </c>
      <c r="AA91" s="265" t="str">
        <f t="shared" si="27"/>
        <v>／</v>
      </c>
      <c r="AB91" s="265">
        <f t="shared" si="27"/>
        <v>23187</v>
      </c>
      <c r="AC91" s="265">
        <f t="shared" si="27"/>
        <v>1276767</v>
      </c>
    </row>
    <row r="92" spans="1:30" s="7" customFormat="1" ht="18" customHeight="1">
      <c r="A92" s="164" t="s">
        <v>132</v>
      </c>
      <c r="B92" s="153" t="s">
        <v>462</v>
      </c>
      <c r="C92" s="196">
        <v>291</v>
      </c>
      <c r="D92" s="55">
        <v>0</v>
      </c>
      <c r="E92" s="402">
        <v>193427</v>
      </c>
      <c r="F92" s="189">
        <v>63500</v>
      </c>
      <c r="G92" s="362">
        <v>7575</v>
      </c>
      <c r="H92" s="189" t="s">
        <v>443</v>
      </c>
      <c r="I92" s="403" t="s">
        <v>443</v>
      </c>
      <c r="J92" s="66">
        <v>463792</v>
      </c>
      <c r="K92" s="403" t="s">
        <v>523</v>
      </c>
      <c r="L92" s="66">
        <v>14830</v>
      </c>
      <c r="M92" s="404">
        <f>SUM(J92:L92)</f>
        <v>478622</v>
      </c>
      <c r="P92" s="22" t="s">
        <v>132</v>
      </c>
      <c r="Q92" s="19" t="s">
        <v>462</v>
      </c>
      <c r="R92" s="3"/>
      <c r="S92" s="3"/>
      <c r="T92" s="3"/>
      <c r="U92" s="385"/>
      <c r="V92" s="256"/>
      <c r="W92" s="256"/>
      <c r="X92" s="256"/>
      <c r="Y92" s="256"/>
      <c r="Z92" s="256"/>
      <c r="AA92" s="256"/>
      <c r="AB92" s="256"/>
      <c r="AC92" s="256"/>
    </row>
    <row r="93" spans="1:30" ht="18" customHeight="1">
      <c r="A93" s="164" t="s">
        <v>133</v>
      </c>
      <c r="B93" s="153" t="s">
        <v>463</v>
      </c>
      <c r="C93" s="196">
        <v>293</v>
      </c>
      <c r="D93" s="55">
        <v>0</v>
      </c>
      <c r="E93" s="402">
        <v>191937</v>
      </c>
      <c r="F93" s="554" t="s">
        <v>505</v>
      </c>
      <c r="G93" s="567"/>
      <c r="H93" s="189" t="s">
        <v>443</v>
      </c>
      <c r="I93" s="403" t="s">
        <v>443</v>
      </c>
      <c r="J93" s="66">
        <v>329649</v>
      </c>
      <c r="K93" s="403" t="s">
        <v>523</v>
      </c>
      <c r="L93" s="66">
        <v>2775</v>
      </c>
      <c r="M93" s="404">
        <f t="shared" ref="M93:M95" si="28">SUM(J93:L93)</f>
        <v>332424</v>
      </c>
      <c r="P93" s="22" t="s">
        <v>133</v>
      </c>
      <c r="Q93" s="19" t="s">
        <v>463</v>
      </c>
      <c r="U93" s="6"/>
      <c r="V93" s="4"/>
      <c r="W93" s="4"/>
      <c r="X93" s="4"/>
      <c r="Y93" s="4"/>
      <c r="Z93" s="4"/>
      <c r="AA93" s="4"/>
      <c r="AB93" s="4"/>
      <c r="AC93" s="4"/>
    </row>
    <row r="94" spans="1:30" ht="18" customHeight="1">
      <c r="A94" s="164" t="s">
        <v>134</v>
      </c>
      <c r="B94" s="153" t="s">
        <v>464</v>
      </c>
      <c r="C94" s="196">
        <v>289</v>
      </c>
      <c r="D94" s="55">
        <v>0</v>
      </c>
      <c r="E94" s="402">
        <v>197716</v>
      </c>
      <c r="F94" s="554" t="s">
        <v>505</v>
      </c>
      <c r="G94" s="567"/>
      <c r="H94" s="189" t="s">
        <v>443</v>
      </c>
      <c r="I94" s="403" t="s">
        <v>443</v>
      </c>
      <c r="J94" s="66">
        <v>200794</v>
      </c>
      <c r="K94" s="403" t="s">
        <v>523</v>
      </c>
      <c r="L94" s="66">
        <v>2912</v>
      </c>
      <c r="M94" s="404">
        <f t="shared" si="28"/>
        <v>203706</v>
      </c>
      <c r="P94" s="22" t="s">
        <v>134</v>
      </c>
      <c r="Q94" s="19" t="s">
        <v>464</v>
      </c>
      <c r="U94" s="6"/>
      <c r="V94" s="4"/>
      <c r="W94" s="4"/>
      <c r="X94" s="4"/>
      <c r="Y94" s="4"/>
      <c r="Z94" s="4"/>
      <c r="AA94" s="4"/>
      <c r="AB94" s="4"/>
      <c r="AC94" s="4"/>
    </row>
    <row r="95" spans="1:30" ht="18" customHeight="1">
      <c r="A95" s="164" t="s">
        <v>135</v>
      </c>
      <c r="B95" s="153" t="s">
        <v>465</v>
      </c>
      <c r="C95" s="196">
        <v>296</v>
      </c>
      <c r="D95" s="58">
        <v>0</v>
      </c>
      <c r="E95" s="402">
        <v>186490</v>
      </c>
      <c r="F95" s="554" t="s">
        <v>505</v>
      </c>
      <c r="G95" s="567"/>
      <c r="H95" s="189" t="s">
        <v>443</v>
      </c>
      <c r="I95" s="403" t="s">
        <v>443</v>
      </c>
      <c r="J95" s="66">
        <v>259345</v>
      </c>
      <c r="K95" s="403" t="s">
        <v>523</v>
      </c>
      <c r="L95" s="66">
        <v>2670</v>
      </c>
      <c r="M95" s="404">
        <f t="shared" si="28"/>
        <v>262015</v>
      </c>
      <c r="P95" s="22" t="s">
        <v>135</v>
      </c>
      <c r="Q95" s="19" t="s">
        <v>465</v>
      </c>
      <c r="U95" s="6"/>
      <c r="V95" s="4"/>
      <c r="W95" s="4"/>
      <c r="X95" s="4"/>
      <c r="Y95" s="4"/>
      <c r="Z95" s="4"/>
      <c r="AA95" s="4"/>
      <c r="AB95" s="4"/>
      <c r="AC95" s="4"/>
    </row>
    <row r="96" spans="1:30" ht="18" customHeight="1">
      <c r="A96" s="35" t="s">
        <v>529</v>
      </c>
      <c r="B96" s="36" t="s">
        <v>137</v>
      </c>
      <c r="C96" s="395"/>
      <c r="D96" s="396"/>
      <c r="E96" s="405">
        <f t="shared" ref="E96:J96" si="29">SUM(E97:E98)</f>
        <v>273358</v>
      </c>
      <c r="F96" s="266">
        <f t="shared" si="29"/>
        <v>22444</v>
      </c>
      <c r="G96" s="266">
        <f t="shared" si="29"/>
        <v>2532</v>
      </c>
      <c r="H96" s="266">
        <f t="shared" si="29"/>
        <v>217450</v>
      </c>
      <c r="I96" s="406">
        <f t="shared" si="29"/>
        <v>123817</v>
      </c>
      <c r="J96" s="252">
        <f t="shared" si="29"/>
        <v>341267</v>
      </c>
      <c r="K96" s="407" t="s">
        <v>527</v>
      </c>
      <c r="L96" s="252">
        <f>SUM(L97:L98)</f>
        <v>6663</v>
      </c>
      <c r="M96" s="408">
        <f>SUM(M97:M98)</f>
        <v>347930</v>
      </c>
      <c r="N96" s="11"/>
      <c r="P96" s="20" t="s">
        <v>136</v>
      </c>
      <c r="Q96" s="175" t="s">
        <v>137</v>
      </c>
      <c r="R96" s="7"/>
      <c r="S96" s="7"/>
      <c r="T96" s="7"/>
      <c r="U96" s="401">
        <f t="shared" ref="U96:AC96" si="30">E96</f>
        <v>273358</v>
      </c>
      <c r="V96" s="265">
        <f t="shared" si="30"/>
        <v>22444</v>
      </c>
      <c r="W96" s="265">
        <f t="shared" si="30"/>
        <v>2532</v>
      </c>
      <c r="X96" s="265">
        <f t="shared" si="30"/>
        <v>217450</v>
      </c>
      <c r="Y96" s="265">
        <f t="shared" si="30"/>
        <v>123817</v>
      </c>
      <c r="Z96" s="265">
        <f t="shared" si="30"/>
        <v>341267</v>
      </c>
      <c r="AA96" s="265" t="str">
        <f t="shared" si="30"/>
        <v>／</v>
      </c>
      <c r="AB96" s="265">
        <f t="shared" si="30"/>
        <v>6663</v>
      </c>
      <c r="AC96" s="265">
        <f t="shared" si="30"/>
        <v>347930</v>
      </c>
      <c r="AD96" s="11"/>
    </row>
    <row r="97" spans="1:30" s="11" customFormat="1" ht="18" customHeight="1">
      <c r="A97" s="165" t="s">
        <v>138</v>
      </c>
      <c r="B97" s="153" t="s">
        <v>139</v>
      </c>
      <c r="C97" s="233">
        <v>340</v>
      </c>
      <c r="D97" s="58">
        <v>0</v>
      </c>
      <c r="E97" s="409">
        <v>222802</v>
      </c>
      <c r="F97" s="268">
        <v>16486</v>
      </c>
      <c r="G97" s="362">
        <v>222</v>
      </c>
      <c r="H97" s="268">
        <v>205214</v>
      </c>
      <c r="I97" s="340">
        <v>17396</v>
      </c>
      <c r="J97" s="106">
        <f>+H97+I97</f>
        <v>222610</v>
      </c>
      <c r="K97" s="340" t="s">
        <v>523</v>
      </c>
      <c r="L97" s="66">
        <v>629</v>
      </c>
      <c r="M97" s="361">
        <f>SUM(H97:L97)-J97</f>
        <v>223239</v>
      </c>
      <c r="N97" s="3"/>
      <c r="P97" s="168" t="s">
        <v>138</v>
      </c>
      <c r="Q97" s="19" t="s">
        <v>139</v>
      </c>
      <c r="R97" s="3"/>
      <c r="S97" s="3"/>
      <c r="T97" s="3"/>
      <c r="U97" s="6"/>
      <c r="V97" s="4"/>
      <c r="W97" s="4"/>
      <c r="X97" s="4"/>
      <c r="Y97" s="4"/>
      <c r="Z97" s="4"/>
      <c r="AA97" s="4"/>
      <c r="AB97" s="4"/>
      <c r="AC97" s="4"/>
      <c r="AD97" s="3"/>
    </row>
    <row r="98" spans="1:30" ht="18" customHeight="1">
      <c r="A98" s="165" t="s">
        <v>140</v>
      </c>
      <c r="B98" s="153" t="s">
        <v>141</v>
      </c>
      <c r="C98" s="233">
        <v>354</v>
      </c>
      <c r="D98" s="58">
        <v>0</v>
      </c>
      <c r="E98" s="409">
        <v>50556</v>
      </c>
      <c r="F98" s="268">
        <v>5958</v>
      </c>
      <c r="G98" s="362">
        <v>2310</v>
      </c>
      <c r="H98" s="268">
        <v>12236</v>
      </c>
      <c r="I98" s="340">
        <v>106421</v>
      </c>
      <c r="J98" s="106">
        <f>+H98+I98</f>
        <v>118657</v>
      </c>
      <c r="K98" s="340" t="s">
        <v>527</v>
      </c>
      <c r="L98" s="66">
        <v>6034</v>
      </c>
      <c r="M98" s="361">
        <f>SUM(H98:L98)-J98</f>
        <v>124691</v>
      </c>
      <c r="N98" s="7"/>
      <c r="P98" s="168" t="s">
        <v>140</v>
      </c>
      <c r="Q98" s="19" t="s">
        <v>141</v>
      </c>
      <c r="U98" s="385"/>
      <c r="V98" s="256"/>
      <c r="W98" s="256"/>
      <c r="X98" s="256"/>
      <c r="Y98" s="256"/>
      <c r="Z98" s="256"/>
      <c r="AA98" s="256"/>
      <c r="AB98" s="256"/>
      <c r="AC98" s="256"/>
      <c r="AD98" s="7"/>
    </row>
    <row r="99" spans="1:30" s="7" customFormat="1" ht="18" customHeight="1">
      <c r="A99" s="208" t="s">
        <v>142</v>
      </c>
      <c r="B99" s="166" t="s">
        <v>143</v>
      </c>
      <c r="C99" s="80">
        <v>283</v>
      </c>
      <c r="D99" s="81">
        <v>0</v>
      </c>
      <c r="E99" s="72">
        <v>140741</v>
      </c>
      <c r="F99" s="70">
        <v>66659</v>
      </c>
      <c r="G99" s="73">
        <v>3452</v>
      </c>
      <c r="H99" s="70">
        <v>172527</v>
      </c>
      <c r="I99" s="74">
        <v>110760</v>
      </c>
      <c r="J99" s="47">
        <f>+H99+I99</f>
        <v>283287</v>
      </c>
      <c r="K99" s="74">
        <v>12187</v>
      </c>
      <c r="L99" s="71">
        <v>5368</v>
      </c>
      <c r="M99" s="143">
        <f>+H99+I99+K99+L99</f>
        <v>300842</v>
      </c>
      <c r="P99" s="20" t="s">
        <v>142</v>
      </c>
      <c r="Q99" s="175" t="s">
        <v>143</v>
      </c>
      <c r="U99" s="375">
        <f t="shared" ref="U99:AC100" si="31">E99</f>
        <v>140741</v>
      </c>
      <c r="V99" s="248">
        <f t="shared" si="31"/>
        <v>66659</v>
      </c>
      <c r="W99" s="248">
        <f t="shared" si="31"/>
        <v>3452</v>
      </c>
      <c r="X99" s="248">
        <f t="shared" si="31"/>
        <v>172527</v>
      </c>
      <c r="Y99" s="248">
        <f t="shared" si="31"/>
        <v>110760</v>
      </c>
      <c r="Z99" s="248">
        <f t="shared" si="31"/>
        <v>283287</v>
      </c>
      <c r="AA99" s="248">
        <f t="shared" si="31"/>
        <v>12187</v>
      </c>
      <c r="AB99" s="248">
        <f t="shared" si="31"/>
        <v>5368</v>
      </c>
      <c r="AC99" s="248">
        <f t="shared" si="31"/>
        <v>300842</v>
      </c>
    </row>
    <row r="100" spans="1:30" s="7" customFormat="1" ht="18" customHeight="1">
      <c r="A100" s="35" t="s">
        <v>466</v>
      </c>
      <c r="B100" s="166" t="s">
        <v>144</v>
      </c>
      <c r="C100" s="395"/>
      <c r="D100" s="396"/>
      <c r="E100" s="397" t="s">
        <v>506</v>
      </c>
      <c r="F100" s="255">
        <f t="shared" ref="F100:M100" si="32">SUM(F101:F108)</f>
        <v>58966</v>
      </c>
      <c r="G100" s="270">
        <f t="shared" si="32"/>
        <v>6081</v>
      </c>
      <c r="H100" s="255">
        <f t="shared" si="32"/>
        <v>454674</v>
      </c>
      <c r="I100" s="406">
        <f t="shared" si="32"/>
        <v>258626</v>
      </c>
      <c r="J100" s="252">
        <f t="shared" si="32"/>
        <v>713300</v>
      </c>
      <c r="K100" s="406">
        <f t="shared" si="32"/>
        <v>2571</v>
      </c>
      <c r="L100" s="252">
        <f t="shared" si="32"/>
        <v>7227</v>
      </c>
      <c r="M100" s="410">
        <f t="shared" si="32"/>
        <v>723098</v>
      </c>
      <c r="P100" s="20">
        <v>12</v>
      </c>
      <c r="Q100" s="175" t="s">
        <v>144</v>
      </c>
      <c r="U100" s="375" t="str">
        <f t="shared" si="31"/>
        <v>－</v>
      </c>
      <c r="V100" s="248">
        <f t="shared" si="31"/>
        <v>58966</v>
      </c>
      <c r="W100" s="248">
        <f t="shared" si="31"/>
        <v>6081</v>
      </c>
      <c r="X100" s="248">
        <f t="shared" si="31"/>
        <v>454674</v>
      </c>
      <c r="Y100" s="248">
        <f t="shared" si="31"/>
        <v>258626</v>
      </c>
      <c r="Z100" s="248">
        <f t="shared" si="31"/>
        <v>713300</v>
      </c>
      <c r="AA100" s="248">
        <f t="shared" si="31"/>
        <v>2571</v>
      </c>
      <c r="AB100" s="248">
        <f t="shared" si="31"/>
        <v>7227</v>
      </c>
      <c r="AC100" s="248">
        <f t="shared" si="31"/>
        <v>723098</v>
      </c>
    </row>
    <row r="101" spans="1:30" s="7" customFormat="1" ht="18" customHeight="1">
      <c r="A101" s="164" t="s">
        <v>145</v>
      </c>
      <c r="B101" s="151" t="s">
        <v>106</v>
      </c>
      <c r="C101" s="242">
        <v>316</v>
      </c>
      <c r="D101" s="58">
        <v>0</v>
      </c>
      <c r="E101" s="327">
        <v>112404</v>
      </c>
      <c r="F101" s="244">
        <v>24917</v>
      </c>
      <c r="G101" s="64">
        <v>2588</v>
      </c>
      <c r="H101" s="244">
        <v>228252</v>
      </c>
      <c r="I101" s="340">
        <v>102975</v>
      </c>
      <c r="J101" s="106">
        <f>SUM(H101:I101)</f>
        <v>331227</v>
      </c>
      <c r="K101" s="340" t="s">
        <v>523</v>
      </c>
      <c r="L101" s="66">
        <v>1532</v>
      </c>
      <c r="M101" s="411">
        <f>SUM(H101:L101)-J101</f>
        <v>332759</v>
      </c>
      <c r="N101" s="3"/>
      <c r="P101" s="22" t="s">
        <v>145</v>
      </c>
      <c r="Q101" s="19" t="s">
        <v>106</v>
      </c>
      <c r="R101" s="3"/>
      <c r="S101" s="3"/>
      <c r="T101" s="3"/>
      <c r="U101" s="390">
        <f>E101</f>
        <v>112404</v>
      </c>
      <c r="V101" s="4"/>
      <c r="W101" s="4"/>
      <c r="X101" s="4"/>
      <c r="Y101" s="4"/>
      <c r="Z101" s="4"/>
      <c r="AA101" s="4"/>
      <c r="AB101" s="4"/>
      <c r="AC101" s="4"/>
      <c r="AD101" s="3"/>
    </row>
    <row r="102" spans="1:30" ht="18" customHeight="1">
      <c r="A102" s="164" t="s">
        <v>146</v>
      </c>
      <c r="B102" s="151" t="s">
        <v>147</v>
      </c>
      <c r="C102" s="242">
        <v>314</v>
      </c>
      <c r="D102" s="58">
        <v>0</v>
      </c>
      <c r="E102" s="327">
        <v>82570</v>
      </c>
      <c r="F102" s="244">
        <v>9401</v>
      </c>
      <c r="G102" s="64">
        <v>708</v>
      </c>
      <c r="H102" s="244">
        <v>57193</v>
      </c>
      <c r="I102" s="340">
        <v>30807</v>
      </c>
      <c r="J102" s="106">
        <f t="shared" ref="J102:J108" si="33">SUM(H102:I102)</f>
        <v>88000</v>
      </c>
      <c r="K102" s="340" t="s">
        <v>523</v>
      </c>
      <c r="L102" s="66">
        <v>733</v>
      </c>
      <c r="M102" s="411">
        <f t="shared" ref="M102:M108" si="34">SUM(H102:L102)-J102</f>
        <v>88733</v>
      </c>
      <c r="P102" s="22" t="s">
        <v>146</v>
      </c>
      <c r="Q102" s="19" t="s">
        <v>147</v>
      </c>
      <c r="U102" s="390">
        <f t="shared" ref="U102:U104" si="35">E102</f>
        <v>82570</v>
      </c>
      <c r="V102" s="4"/>
      <c r="W102" s="4"/>
      <c r="X102" s="4"/>
      <c r="Y102" s="4"/>
      <c r="Z102" s="4"/>
      <c r="AA102" s="4"/>
      <c r="AB102" s="4"/>
      <c r="AC102" s="4"/>
    </row>
    <row r="103" spans="1:30" ht="18" customHeight="1">
      <c r="A103" s="164" t="s">
        <v>148</v>
      </c>
      <c r="B103" s="151" t="s">
        <v>149</v>
      </c>
      <c r="C103" s="242">
        <v>315</v>
      </c>
      <c r="D103" s="58">
        <v>0</v>
      </c>
      <c r="E103" s="327">
        <v>42473</v>
      </c>
      <c r="F103" s="244">
        <v>7441</v>
      </c>
      <c r="G103" s="64">
        <v>1276</v>
      </c>
      <c r="H103" s="244">
        <v>42334</v>
      </c>
      <c r="I103" s="340">
        <v>34588</v>
      </c>
      <c r="J103" s="106">
        <f t="shared" si="33"/>
        <v>76922</v>
      </c>
      <c r="K103" s="340" t="s">
        <v>523</v>
      </c>
      <c r="L103" s="66">
        <v>2182</v>
      </c>
      <c r="M103" s="411">
        <f t="shared" si="34"/>
        <v>79104</v>
      </c>
      <c r="P103" s="22" t="s">
        <v>148</v>
      </c>
      <c r="Q103" s="19" t="s">
        <v>149</v>
      </c>
      <c r="U103" s="390">
        <f t="shared" si="35"/>
        <v>42473</v>
      </c>
      <c r="V103" s="4"/>
      <c r="W103" s="4"/>
      <c r="X103" s="4"/>
      <c r="Y103" s="4"/>
      <c r="Z103" s="4"/>
      <c r="AA103" s="4"/>
      <c r="AB103" s="4"/>
      <c r="AC103" s="4"/>
    </row>
    <row r="104" spans="1:30" ht="18" customHeight="1">
      <c r="A104" s="164" t="s">
        <v>150</v>
      </c>
      <c r="B104" s="151" t="s">
        <v>151</v>
      </c>
      <c r="C104" s="242">
        <v>313</v>
      </c>
      <c r="D104" s="58">
        <v>0</v>
      </c>
      <c r="E104" s="327">
        <v>132961</v>
      </c>
      <c r="F104" s="244">
        <v>17207</v>
      </c>
      <c r="G104" s="64">
        <v>1509</v>
      </c>
      <c r="H104" s="244">
        <v>117551</v>
      </c>
      <c r="I104" s="340">
        <v>84691</v>
      </c>
      <c r="J104" s="106">
        <f t="shared" si="33"/>
        <v>202242</v>
      </c>
      <c r="K104" s="340">
        <v>2571</v>
      </c>
      <c r="L104" s="66">
        <v>2780</v>
      </c>
      <c r="M104" s="411">
        <f t="shared" si="34"/>
        <v>207593</v>
      </c>
      <c r="P104" s="22" t="s">
        <v>150</v>
      </c>
      <c r="Q104" s="19" t="s">
        <v>151</v>
      </c>
      <c r="U104" s="390">
        <f t="shared" si="35"/>
        <v>132961</v>
      </c>
      <c r="V104" s="4"/>
      <c r="W104" s="4"/>
      <c r="X104" s="4"/>
      <c r="Y104" s="4"/>
      <c r="Z104" s="4"/>
      <c r="AA104" s="4"/>
      <c r="AB104" s="4"/>
      <c r="AC104" s="4"/>
    </row>
    <row r="105" spans="1:30" ht="18" customHeight="1">
      <c r="A105" s="164" t="s">
        <v>152</v>
      </c>
      <c r="B105" s="151" t="s">
        <v>410</v>
      </c>
      <c r="C105" s="242">
        <v>193</v>
      </c>
      <c r="D105" s="58">
        <v>0</v>
      </c>
      <c r="E105" s="327" t="s">
        <v>503</v>
      </c>
      <c r="F105" s="288">
        <v>0</v>
      </c>
      <c r="G105" s="148">
        <v>0</v>
      </c>
      <c r="H105" s="244">
        <v>137</v>
      </c>
      <c r="I105" s="340">
        <v>94</v>
      </c>
      <c r="J105" s="106">
        <f t="shared" si="33"/>
        <v>231</v>
      </c>
      <c r="K105" s="340" t="s">
        <v>523</v>
      </c>
      <c r="L105" s="66">
        <v>0</v>
      </c>
      <c r="M105" s="411">
        <f t="shared" si="34"/>
        <v>231</v>
      </c>
      <c r="P105" s="22" t="s">
        <v>152</v>
      </c>
      <c r="Q105" s="19" t="s">
        <v>410</v>
      </c>
      <c r="U105" s="6"/>
      <c r="V105" s="4"/>
      <c r="W105" s="4"/>
      <c r="X105" s="4"/>
      <c r="Y105" s="4"/>
      <c r="Z105" s="4"/>
      <c r="AA105" s="4"/>
      <c r="AB105" s="4"/>
      <c r="AC105" s="4"/>
    </row>
    <row r="106" spans="1:30" ht="18" customHeight="1">
      <c r="A106" s="207" t="s">
        <v>154</v>
      </c>
      <c r="B106" s="151" t="s">
        <v>411</v>
      </c>
      <c r="C106" s="57">
        <v>324</v>
      </c>
      <c r="D106" s="58">
        <v>0</v>
      </c>
      <c r="E106" s="62" t="s">
        <v>503</v>
      </c>
      <c r="F106" s="147">
        <v>0</v>
      </c>
      <c r="G106" s="148">
        <v>0</v>
      </c>
      <c r="H106" s="63">
        <v>346</v>
      </c>
      <c r="I106" s="65">
        <v>68</v>
      </c>
      <c r="J106" s="106">
        <f t="shared" si="33"/>
        <v>414</v>
      </c>
      <c r="K106" s="65" t="s">
        <v>523</v>
      </c>
      <c r="L106" s="66">
        <v>0</v>
      </c>
      <c r="M106" s="411">
        <f t="shared" si="34"/>
        <v>414</v>
      </c>
      <c r="P106" s="207"/>
      <c r="Q106" s="151"/>
      <c r="U106" s="6"/>
      <c r="V106" s="4"/>
      <c r="W106" s="4"/>
      <c r="X106" s="4"/>
      <c r="Y106" s="4"/>
      <c r="Z106" s="4"/>
      <c r="AA106" s="4"/>
      <c r="AB106" s="4"/>
      <c r="AC106" s="4"/>
    </row>
    <row r="107" spans="1:30" ht="18" customHeight="1">
      <c r="A107" s="164" t="s">
        <v>156</v>
      </c>
      <c r="B107" s="151" t="s">
        <v>412</v>
      </c>
      <c r="C107" s="242">
        <v>321</v>
      </c>
      <c r="D107" s="58">
        <v>0</v>
      </c>
      <c r="E107" s="327" t="s">
        <v>503</v>
      </c>
      <c r="F107" s="288">
        <v>0</v>
      </c>
      <c r="G107" s="148">
        <v>0</v>
      </c>
      <c r="H107" s="244">
        <v>204</v>
      </c>
      <c r="I107" s="340">
        <v>89</v>
      </c>
      <c r="J107" s="106">
        <f t="shared" si="33"/>
        <v>293</v>
      </c>
      <c r="K107" s="340" t="s">
        <v>523</v>
      </c>
      <c r="L107" s="66">
        <v>0</v>
      </c>
      <c r="M107" s="411">
        <f t="shared" si="34"/>
        <v>293</v>
      </c>
      <c r="P107" s="22" t="s">
        <v>154</v>
      </c>
      <c r="Q107" s="19" t="s">
        <v>411</v>
      </c>
      <c r="U107" s="6"/>
      <c r="V107" s="4"/>
      <c r="W107" s="4"/>
      <c r="X107" s="4"/>
      <c r="Y107" s="4"/>
      <c r="Z107" s="4"/>
      <c r="AA107" s="4"/>
      <c r="AB107" s="4"/>
      <c r="AC107" s="4"/>
    </row>
    <row r="108" spans="1:30" ht="18" customHeight="1">
      <c r="A108" s="164" t="s">
        <v>557</v>
      </c>
      <c r="B108" s="151" t="s">
        <v>558</v>
      </c>
      <c r="C108" s="242">
        <v>144</v>
      </c>
      <c r="D108" s="58">
        <v>0</v>
      </c>
      <c r="E108" s="327" t="s">
        <v>503</v>
      </c>
      <c r="F108" s="288">
        <v>0</v>
      </c>
      <c r="G108" s="148">
        <v>0</v>
      </c>
      <c r="H108" s="244">
        <v>8657</v>
      </c>
      <c r="I108" s="340">
        <v>5314</v>
      </c>
      <c r="J108" s="106">
        <f t="shared" si="33"/>
        <v>13971</v>
      </c>
      <c r="K108" s="340" t="s">
        <v>523</v>
      </c>
      <c r="L108" s="66">
        <v>0</v>
      </c>
      <c r="M108" s="411">
        <f t="shared" si="34"/>
        <v>13971</v>
      </c>
      <c r="P108" s="22" t="s">
        <v>156</v>
      </c>
      <c r="Q108" s="19" t="s">
        <v>412</v>
      </c>
      <c r="U108" s="6"/>
      <c r="V108" s="4"/>
      <c r="W108" s="4"/>
      <c r="X108" s="4"/>
      <c r="Y108" s="4"/>
      <c r="Z108" s="4"/>
      <c r="AA108" s="4"/>
      <c r="AB108" s="4"/>
      <c r="AC108" s="4"/>
    </row>
    <row r="109" spans="1:30" ht="18" customHeight="1">
      <c r="A109" s="35" t="s">
        <v>157</v>
      </c>
      <c r="B109" s="36" t="s">
        <v>467</v>
      </c>
      <c r="C109" s="395"/>
      <c r="D109" s="396"/>
      <c r="E109" s="324">
        <f>SUM(E110:E114)</f>
        <v>406301</v>
      </c>
      <c r="F109" s="271" t="s">
        <v>503</v>
      </c>
      <c r="G109" s="264" t="s">
        <v>503</v>
      </c>
      <c r="H109" s="251">
        <f t="shared" ref="H109:M109" si="36">SUM(H110:H114)</f>
        <v>422224</v>
      </c>
      <c r="I109" s="251">
        <f t="shared" si="36"/>
        <v>276352</v>
      </c>
      <c r="J109" s="251">
        <f t="shared" si="36"/>
        <v>698576</v>
      </c>
      <c r="K109" s="251">
        <f t="shared" si="36"/>
        <v>14179</v>
      </c>
      <c r="L109" s="203">
        <f t="shared" si="36"/>
        <v>49930</v>
      </c>
      <c r="M109" s="412">
        <f t="shared" si="36"/>
        <v>762685</v>
      </c>
      <c r="N109" s="7"/>
      <c r="P109" s="20" t="s">
        <v>157</v>
      </c>
      <c r="Q109" s="175" t="s">
        <v>467</v>
      </c>
      <c r="R109" s="7"/>
      <c r="S109" s="7"/>
      <c r="T109" s="7"/>
      <c r="U109" s="375">
        <f t="shared" ref="U109:AC109" si="37">E109</f>
        <v>406301</v>
      </c>
      <c r="V109" s="248" t="str">
        <f t="shared" si="37"/>
        <v>－</v>
      </c>
      <c r="W109" s="248" t="str">
        <f t="shared" si="37"/>
        <v>－</v>
      </c>
      <c r="X109" s="248">
        <f t="shared" si="37"/>
        <v>422224</v>
      </c>
      <c r="Y109" s="248">
        <f t="shared" si="37"/>
        <v>276352</v>
      </c>
      <c r="Z109" s="248">
        <f t="shared" si="37"/>
        <v>698576</v>
      </c>
      <c r="AA109" s="248">
        <f t="shared" si="37"/>
        <v>14179</v>
      </c>
      <c r="AB109" s="248">
        <f t="shared" si="37"/>
        <v>49930</v>
      </c>
      <c r="AC109" s="248">
        <f t="shared" si="37"/>
        <v>762685</v>
      </c>
      <c r="AD109" s="7"/>
    </row>
    <row r="110" spans="1:30" s="11" customFormat="1" ht="18" customHeight="1">
      <c r="A110" s="164" t="s">
        <v>158</v>
      </c>
      <c r="B110" s="153" t="s">
        <v>468</v>
      </c>
      <c r="C110" s="57">
        <v>286</v>
      </c>
      <c r="D110" s="55">
        <v>0</v>
      </c>
      <c r="E110" s="62">
        <v>240020</v>
      </c>
      <c r="F110" s="63">
        <v>166075</v>
      </c>
      <c r="G110" s="64">
        <v>18246</v>
      </c>
      <c r="H110" s="63">
        <v>224562</v>
      </c>
      <c r="I110" s="65">
        <v>118651</v>
      </c>
      <c r="J110" s="106">
        <f>+H110+I110</f>
        <v>343213</v>
      </c>
      <c r="K110" s="65">
        <v>14179</v>
      </c>
      <c r="L110" s="66">
        <v>36250</v>
      </c>
      <c r="M110" s="359">
        <f>SUM(H110:L110)-J110</f>
        <v>393642</v>
      </c>
      <c r="N110" s="3"/>
      <c r="P110" s="22" t="s">
        <v>158</v>
      </c>
      <c r="Q110" s="19" t="s">
        <v>468</v>
      </c>
      <c r="R110" s="3"/>
      <c r="S110" s="3"/>
      <c r="T110" s="3"/>
      <c r="U110" s="6"/>
      <c r="V110" s="200">
        <f>F110</f>
        <v>166075</v>
      </c>
      <c r="W110" s="200">
        <f>G110</f>
        <v>18246</v>
      </c>
      <c r="X110" s="4"/>
      <c r="Y110" s="4"/>
      <c r="Z110" s="4"/>
      <c r="AA110" s="4"/>
      <c r="AB110" s="4"/>
      <c r="AC110" s="4"/>
      <c r="AD110" s="3"/>
    </row>
    <row r="111" spans="1:30" ht="18" customHeight="1">
      <c r="A111" s="164" t="s">
        <v>159</v>
      </c>
      <c r="B111" s="153" t="s">
        <v>469</v>
      </c>
      <c r="C111" s="57">
        <v>290</v>
      </c>
      <c r="D111" s="55">
        <v>0</v>
      </c>
      <c r="E111" s="62">
        <v>76732</v>
      </c>
      <c r="F111" s="63" t="s">
        <v>503</v>
      </c>
      <c r="G111" s="64" t="s">
        <v>503</v>
      </c>
      <c r="H111" s="63">
        <v>94342</v>
      </c>
      <c r="I111" s="65">
        <v>65659</v>
      </c>
      <c r="J111" s="106">
        <f t="shared" ref="J111:J114" si="38">+H111+I111</f>
        <v>160001</v>
      </c>
      <c r="K111" s="65" t="s">
        <v>523</v>
      </c>
      <c r="L111" s="66">
        <v>6699</v>
      </c>
      <c r="M111" s="359">
        <f>SUM(H111:L111)-J111</f>
        <v>166700</v>
      </c>
      <c r="P111" s="22" t="s">
        <v>159</v>
      </c>
      <c r="Q111" s="19" t="s">
        <v>469</v>
      </c>
      <c r="U111" s="6"/>
      <c r="V111" s="4"/>
      <c r="W111" s="4"/>
      <c r="X111" s="4"/>
      <c r="Y111" s="4"/>
      <c r="Z111" s="4"/>
      <c r="AA111" s="4"/>
      <c r="AB111" s="4"/>
      <c r="AC111" s="4"/>
    </row>
    <row r="112" spans="1:30" ht="18" customHeight="1">
      <c r="A112" s="164" t="s">
        <v>160</v>
      </c>
      <c r="B112" s="153" t="s">
        <v>470</v>
      </c>
      <c r="C112" s="57">
        <v>288</v>
      </c>
      <c r="D112" s="55">
        <v>0</v>
      </c>
      <c r="E112" s="62">
        <v>43405</v>
      </c>
      <c r="F112" s="63" t="s">
        <v>503</v>
      </c>
      <c r="G112" s="64" t="s">
        <v>503</v>
      </c>
      <c r="H112" s="63">
        <v>51452</v>
      </c>
      <c r="I112" s="65">
        <v>49017</v>
      </c>
      <c r="J112" s="106">
        <f t="shared" si="38"/>
        <v>100469</v>
      </c>
      <c r="K112" s="65" t="s">
        <v>523</v>
      </c>
      <c r="L112" s="66">
        <v>2446</v>
      </c>
      <c r="M112" s="359">
        <f>SUM(H112:L112)-J112</f>
        <v>102915</v>
      </c>
      <c r="P112" s="22" t="s">
        <v>160</v>
      </c>
      <c r="Q112" s="19" t="s">
        <v>470</v>
      </c>
      <c r="U112" s="6"/>
      <c r="V112" s="4"/>
      <c r="W112" s="4"/>
      <c r="X112" s="4"/>
      <c r="Y112" s="4"/>
      <c r="Z112" s="4"/>
      <c r="AA112" s="4"/>
      <c r="AB112" s="4"/>
      <c r="AC112" s="4"/>
    </row>
    <row r="113" spans="1:30" ht="18" customHeight="1">
      <c r="A113" s="164" t="s">
        <v>161</v>
      </c>
      <c r="B113" s="153" t="s">
        <v>471</v>
      </c>
      <c r="C113" s="57">
        <v>290</v>
      </c>
      <c r="D113" s="55">
        <v>0</v>
      </c>
      <c r="E113" s="62">
        <v>46144</v>
      </c>
      <c r="F113" s="63" t="s">
        <v>503</v>
      </c>
      <c r="G113" s="64" t="s">
        <v>503</v>
      </c>
      <c r="H113" s="63">
        <v>47354</v>
      </c>
      <c r="I113" s="65">
        <v>42235</v>
      </c>
      <c r="J113" s="106">
        <f t="shared" si="38"/>
        <v>89589</v>
      </c>
      <c r="K113" s="65" t="s">
        <v>523</v>
      </c>
      <c r="L113" s="66">
        <v>4535</v>
      </c>
      <c r="M113" s="359">
        <f>SUM(H113:L113)-J113</f>
        <v>94124</v>
      </c>
      <c r="P113" s="22" t="s">
        <v>161</v>
      </c>
      <c r="Q113" s="19" t="s">
        <v>471</v>
      </c>
      <c r="U113" s="6"/>
      <c r="V113" s="4"/>
      <c r="W113" s="4"/>
      <c r="X113" s="4"/>
      <c r="Y113" s="4"/>
      <c r="Z113" s="4"/>
      <c r="AA113" s="4"/>
      <c r="AB113" s="4"/>
      <c r="AC113" s="4"/>
    </row>
    <row r="114" spans="1:30" ht="18" customHeight="1">
      <c r="A114" s="165" t="s">
        <v>376</v>
      </c>
      <c r="B114" s="153" t="s">
        <v>472</v>
      </c>
      <c r="C114" s="57">
        <v>308</v>
      </c>
      <c r="D114" s="55">
        <v>0</v>
      </c>
      <c r="E114" s="63" t="s">
        <v>503</v>
      </c>
      <c r="F114" s="63" t="s">
        <v>503</v>
      </c>
      <c r="G114" s="64" t="s">
        <v>503</v>
      </c>
      <c r="H114" s="63">
        <v>4514</v>
      </c>
      <c r="I114" s="65">
        <v>790</v>
      </c>
      <c r="J114" s="106">
        <f t="shared" si="38"/>
        <v>5304</v>
      </c>
      <c r="K114" s="65" t="s">
        <v>523</v>
      </c>
      <c r="L114" s="66">
        <v>0</v>
      </c>
      <c r="M114" s="359">
        <f>SUM(H114:L114)-J114</f>
        <v>5304</v>
      </c>
      <c r="P114" s="168" t="s">
        <v>376</v>
      </c>
      <c r="Q114" s="19" t="s">
        <v>472</v>
      </c>
      <c r="U114" s="6"/>
      <c r="V114" s="4"/>
      <c r="W114" s="4"/>
      <c r="X114" s="4"/>
      <c r="Y114" s="4"/>
      <c r="Z114" s="4"/>
      <c r="AA114" s="4"/>
      <c r="AB114" s="4"/>
      <c r="AC114" s="4"/>
      <c r="AD114" s="7"/>
    </row>
    <row r="115" spans="1:30" s="7" customFormat="1" ht="18" customHeight="1">
      <c r="A115" s="208" t="s">
        <v>473</v>
      </c>
      <c r="B115" s="163" t="s">
        <v>162</v>
      </c>
      <c r="C115" s="395"/>
      <c r="D115" s="396"/>
      <c r="E115" s="413">
        <f>SUM(E116:E118)</f>
        <v>453656</v>
      </c>
      <c r="F115" s="255">
        <f>SUM(F116:F118)</f>
        <v>68986</v>
      </c>
      <c r="G115" s="272">
        <f>SUM(G116:G118)</f>
        <v>3789</v>
      </c>
      <c r="H115" s="255">
        <f t="shared" ref="H115:I115" si="39">SUM(H116:H118)</f>
        <v>392039</v>
      </c>
      <c r="I115" s="414">
        <f t="shared" si="39"/>
        <v>241697</v>
      </c>
      <c r="J115" s="252">
        <f>SUM(J116:J118)</f>
        <v>633736</v>
      </c>
      <c r="K115" s="414" t="s">
        <v>527</v>
      </c>
      <c r="L115" s="252">
        <f>SUM(L116:L118)</f>
        <v>12665</v>
      </c>
      <c r="M115" s="415">
        <f>SUM(M116:M118)</f>
        <v>646401</v>
      </c>
      <c r="P115" s="20">
        <v>14</v>
      </c>
      <c r="Q115" s="175" t="s">
        <v>162</v>
      </c>
      <c r="U115" s="375">
        <f t="shared" ref="U115:AC115" si="40">E115</f>
        <v>453656</v>
      </c>
      <c r="V115" s="248">
        <f t="shared" si="40"/>
        <v>68986</v>
      </c>
      <c r="W115" s="248">
        <f t="shared" si="40"/>
        <v>3789</v>
      </c>
      <c r="X115" s="248">
        <f t="shared" si="40"/>
        <v>392039</v>
      </c>
      <c r="Y115" s="248">
        <f t="shared" si="40"/>
        <v>241697</v>
      </c>
      <c r="Z115" s="248">
        <f t="shared" si="40"/>
        <v>633736</v>
      </c>
      <c r="AA115" s="248" t="str">
        <f t="shared" si="40"/>
        <v>／</v>
      </c>
      <c r="AB115" s="248">
        <f t="shared" si="40"/>
        <v>12665</v>
      </c>
      <c r="AC115" s="248">
        <f t="shared" si="40"/>
        <v>646401</v>
      </c>
      <c r="AD115" s="3"/>
    </row>
    <row r="116" spans="1:30" ht="18" customHeight="1">
      <c r="A116" s="22" t="s">
        <v>163</v>
      </c>
      <c r="B116" s="13" t="s">
        <v>164</v>
      </c>
      <c r="C116" s="242">
        <v>341</v>
      </c>
      <c r="D116" s="58">
        <v>0</v>
      </c>
      <c r="E116" s="416">
        <v>268671</v>
      </c>
      <c r="F116" s="244">
        <v>45296</v>
      </c>
      <c r="G116" s="382">
        <v>2167</v>
      </c>
      <c r="H116" s="244">
        <v>230350</v>
      </c>
      <c r="I116" s="417">
        <v>144781</v>
      </c>
      <c r="J116" s="106">
        <f>+H116+I116</f>
        <v>375131</v>
      </c>
      <c r="K116" s="417" t="s">
        <v>527</v>
      </c>
      <c r="L116" s="66">
        <v>4368</v>
      </c>
      <c r="M116" s="418">
        <f>SUM(H116:L116)-J116</f>
        <v>379499</v>
      </c>
      <c r="P116" s="22" t="s">
        <v>163</v>
      </c>
      <c r="Q116" s="19" t="s">
        <v>164</v>
      </c>
      <c r="U116" s="6"/>
      <c r="V116" s="4"/>
      <c r="W116" s="4"/>
      <c r="X116" s="4"/>
      <c r="Y116" s="4"/>
      <c r="Z116" s="4"/>
      <c r="AA116" s="4"/>
      <c r="AB116" s="4"/>
      <c r="AC116" s="4"/>
    </row>
    <row r="117" spans="1:30" ht="18" customHeight="1">
      <c r="A117" s="22" t="s">
        <v>165</v>
      </c>
      <c r="B117" s="13" t="s">
        <v>166</v>
      </c>
      <c r="C117" s="242">
        <v>341</v>
      </c>
      <c r="D117" s="58">
        <v>0</v>
      </c>
      <c r="E117" s="416">
        <v>154780</v>
      </c>
      <c r="F117" s="244">
        <v>17617</v>
      </c>
      <c r="G117" s="382">
        <v>1256</v>
      </c>
      <c r="H117" s="244">
        <v>125052</v>
      </c>
      <c r="I117" s="417">
        <v>75391</v>
      </c>
      <c r="J117" s="106">
        <f>+H117+I117</f>
        <v>200443</v>
      </c>
      <c r="K117" s="417" t="s">
        <v>527</v>
      </c>
      <c r="L117" s="66">
        <v>6943</v>
      </c>
      <c r="M117" s="418">
        <f>SUM(H117:L117)-J117</f>
        <v>207386</v>
      </c>
      <c r="P117" s="22" t="s">
        <v>165</v>
      </c>
      <c r="Q117" s="19" t="s">
        <v>166</v>
      </c>
      <c r="U117" s="6"/>
      <c r="V117" s="4"/>
      <c r="W117" s="4"/>
      <c r="X117" s="4"/>
      <c r="Y117" s="4"/>
      <c r="Z117" s="4"/>
      <c r="AA117" s="4"/>
      <c r="AB117" s="4"/>
      <c r="AC117" s="4"/>
    </row>
    <row r="118" spans="1:30" ht="18" customHeight="1">
      <c r="A118" s="22" t="s">
        <v>167</v>
      </c>
      <c r="B118" s="13" t="s">
        <v>168</v>
      </c>
      <c r="C118" s="257">
        <v>275</v>
      </c>
      <c r="D118" s="95">
        <v>0</v>
      </c>
      <c r="E118" s="416">
        <v>30205</v>
      </c>
      <c r="F118" s="244">
        <v>6073</v>
      </c>
      <c r="G118" s="382">
        <v>366</v>
      </c>
      <c r="H118" s="244">
        <v>36637</v>
      </c>
      <c r="I118" s="417">
        <v>21525</v>
      </c>
      <c r="J118" s="106">
        <f>+H118+I118</f>
        <v>58162</v>
      </c>
      <c r="K118" s="417" t="s">
        <v>527</v>
      </c>
      <c r="L118" s="66">
        <v>1354</v>
      </c>
      <c r="M118" s="418">
        <f>SUM(H118:L118)-J118</f>
        <v>59516</v>
      </c>
      <c r="P118" s="22" t="s">
        <v>167</v>
      </c>
      <c r="Q118" s="19" t="s">
        <v>168</v>
      </c>
      <c r="U118" s="6"/>
      <c r="V118" s="4"/>
      <c r="W118" s="4"/>
      <c r="X118" s="4"/>
      <c r="Y118" s="4"/>
      <c r="Z118" s="4"/>
      <c r="AA118" s="4"/>
      <c r="AB118" s="4"/>
      <c r="AC118" s="4"/>
      <c r="AD118" s="7"/>
    </row>
    <row r="119" spans="1:30" s="7" customFormat="1" ht="18" customHeight="1">
      <c r="A119" s="208" t="s">
        <v>474</v>
      </c>
      <c r="B119" s="163" t="s">
        <v>169</v>
      </c>
      <c r="C119" s="395"/>
      <c r="D119" s="396"/>
      <c r="E119" s="384" t="s">
        <v>503</v>
      </c>
      <c r="F119" s="255" t="s">
        <v>503</v>
      </c>
      <c r="G119" s="272" t="s">
        <v>503</v>
      </c>
      <c r="H119" s="255">
        <f t="shared" ref="H119:M119" si="41">SUM(H120:H123)</f>
        <v>943519</v>
      </c>
      <c r="I119" s="251">
        <f t="shared" si="41"/>
        <v>410295</v>
      </c>
      <c r="J119" s="252">
        <f t="shared" si="41"/>
        <v>1353814</v>
      </c>
      <c r="K119" s="251">
        <f t="shared" si="41"/>
        <v>19549</v>
      </c>
      <c r="L119" s="252">
        <f t="shared" si="41"/>
        <v>33650</v>
      </c>
      <c r="M119" s="380">
        <f t="shared" si="41"/>
        <v>1407013</v>
      </c>
      <c r="P119" s="20">
        <v>15</v>
      </c>
      <c r="Q119" s="175" t="s">
        <v>169</v>
      </c>
      <c r="U119" s="375" t="str">
        <f t="shared" ref="U119:AC119" si="42">E119</f>
        <v>－</v>
      </c>
      <c r="V119" s="248" t="str">
        <f t="shared" si="42"/>
        <v>－</v>
      </c>
      <c r="W119" s="248" t="str">
        <f t="shared" si="42"/>
        <v>－</v>
      </c>
      <c r="X119" s="248">
        <f t="shared" si="42"/>
        <v>943519</v>
      </c>
      <c r="Y119" s="248">
        <f t="shared" si="42"/>
        <v>410295</v>
      </c>
      <c r="Z119" s="248">
        <f t="shared" si="42"/>
        <v>1353814</v>
      </c>
      <c r="AA119" s="248">
        <f t="shared" si="42"/>
        <v>19549</v>
      </c>
      <c r="AB119" s="248">
        <f t="shared" si="42"/>
        <v>33650</v>
      </c>
      <c r="AC119" s="248">
        <f t="shared" si="42"/>
        <v>1407013</v>
      </c>
      <c r="AD119" s="3"/>
    </row>
    <row r="120" spans="1:30" ht="18" customHeight="1">
      <c r="A120" s="22" t="s">
        <v>170</v>
      </c>
      <c r="B120" s="13" t="s">
        <v>171</v>
      </c>
      <c r="C120" s="242">
        <v>284</v>
      </c>
      <c r="D120" s="58">
        <v>0</v>
      </c>
      <c r="E120" s="327">
        <v>218926</v>
      </c>
      <c r="F120" s="244">
        <v>152810</v>
      </c>
      <c r="G120" s="382">
        <v>7734</v>
      </c>
      <c r="H120" s="244">
        <v>312017</v>
      </c>
      <c r="I120" s="254">
        <v>155254</v>
      </c>
      <c r="J120" s="106">
        <f>+H120+I120</f>
        <v>467271</v>
      </c>
      <c r="K120" s="254">
        <v>19549</v>
      </c>
      <c r="L120" s="66">
        <v>33650</v>
      </c>
      <c r="M120" s="359">
        <f>+H120+I120+K120+L120</f>
        <v>520470</v>
      </c>
      <c r="P120" s="22" t="s">
        <v>170</v>
      </c>
      <c r="Q120" s="19" t="s">
        <v>171</v>
      </c>
      <c r="U120" s="390">
        <f>E120</f>
        <v>218926</v>
      </c>
      <c r="V120" s="200">
        <f>F120</f>
        <v>152810</v>
      </c>
      <c r="W120" s="200">
        <f>G120</f>
        <v>7734</v>
      </c>
      <c r="X120" s="4"/>
      <c r="Y120" s="4"/>
      <c r="Z120" s="4"/>
      <c r="AA120" s="4"/>
      <c r="AB120" s="4"/>
      <c r="AC120" s="4"/>
    </row>
    <row r="121" spans="1:30" ht="18" customHeight="1">
      <c r="A121" s="22" t="s">
        <v>172</v>
      </c>
      <c r="B121" s="13" t="s">
        <v>173</v>
      </c>
      <c r="C121" s="242">
        <v>332</v>
      </c>
      <c r="D121" s="419">
        <v>0</v>
      </c>
      <c r="E121" s="420">
        <v>135976</v>
      </c>
      <c r="F121" s="244" t="s">
        <v>503</v>
      </c>
      <c r="G121" s="382" t="s">
        <v>503</v>
      </c>
      <c r="H121" s="244">
        <v>159744</v>
      </c>
      <c r="I121" s="254">
        <v>58066</v>
      </c>
      <c r="J121" s="106">
        <f>+H121+I121</f>
        <v>217810</v>
      </c>
      <c r="K121" s="254" t="s">
        <v>523</v>
      </c>
      <c r="L121" s="66" t="s">
        <v>523</v>
      </c>
      <c r="M121" s="359">
        <f>SUM(H121:L121)-J121</f>
        <v>217810</v>
      </c>
      <c r="P121" s="22" t="s">
        <v>172</v>
      </c>
      <c r="Q121" s="19" t="s">
        <v>173</v>
      </c>
      <c r="U121" s="390">
        <f t="shared" ref="U121:U123" si="43">E121</f>
        <v>135976</v>
      </c>
      <c r="V121" s="4"/>
      <c r="W121" s="4"/>
      <c r="X121" s="4"/>
      <c r="Y121" s="4"/>
      <c r="Z121" s="4"/>
      <c r="AA121" s="4"/>
      <c r="AB121" s="4"/>
      <c r="AC121" s="4"/>
    </row>
    <row r="122" spans="1:30" ht="18" customHeight="1">
      <c r="A122" s="22" t="s">
        <v>174</v>
      </c>
      <c r="B122" s="13" t="s">
        <v>175</v>
      </c>
      <c r="C122" s="242">
        <v>351</v>
      </c>
      <c r="D122" s="58">
        <v>0</v>
      </c>
      <c r="E122" s="327">
        <v>341307</v>
      </c>
      <c r="F122" s="244" t="s">
        <v>503</v>
      </c>
      <c r="G122" s="382" t="s">
        <v>503</v>
      </c>
      <c r="H122" s="244">
        <v>278031</v>
      </c>
      <c r="I122" s="254">
        <v>138981</v>
      </c>
      <c r="J122" s="106">
        <f>+H122+I122</f>
        <v>417012</v>
      </c>
      <c r="K122" s="254" t="s">
        <v>523</v>
      </c>
      <c r="L122" s="66" t="s">
        <v>523</v>
      </c>
      <c r="M122" s="359">
        <f>SUM(H122:L122)-J122</f>
        <v>417012</v>
      </c>
      <c r="P122" s="22" t="s">
        <v>174</v>
      </c>
      <c r="Q122" s="19" t="s">
        <v>175</v>
      </c>
      <c r="U122" s="390">
        <f t="shared" si="43"/>
        <v>341307</v>
      </c>
      <c r="V122" s="4"/>
      <c r="W122" s="4"/>
      <c r="X122" s="4"/>
      <c r="Y122" s="4"/>
      <c r="Z122" s="4"/>
      <c r="AA122" s="4"/>
      <c r="AB122" s="4"/>
      <c r="AC122" s="4"/>
    </row>
    <row r="123" spans="1:30" ht="18" customHeight="1">
      <c r="A123" s="22" t="s">
        <v>413</v>
      </c>
      <c r="B123" s="13" t="s">
        <v>414</v>
      </c>
      <c r="C123" s="257">
        <v>356</v>
      </c>
      <c r="D123" s="95">
        <v>0</v>
      </c>
      <c r="E123" s="327">
        <v>227524</v>
      </c>
      <c r="F123" s="244" t="s">
        <v>503</v>
      </c>
      <c r="G123" s="382" t="s">
        <v>503</v>
      </c>
      <c r="H123" s="244">
        <v>193727</v>
      </c>
      <c r="I123" s="254">
        <v>57994</v>
      </c>
      <c r="J123" s="106">
        <f>+H123+I123</f>
        <v>251721</v>
      </c>
      <c r="K123" s="254" t="s">
        <v>523</v>
      </c>
      <c r="L123" s="66" t="s">
        <v>523</v>
      </c>
      <c r="M123" s="359">
        <f>SUM(H123:L123)-J123</f>
        <v>251721</v>
      </c>
      <c r="P123" s="22" t="s">
        <v>413</v>
      </c>
      <c r="Q123" s="19" t="s">
        <v>414</v>
      </c>
      <c r="U123" s="390">
        <f t="shared" si="43"/>
        <v>227524</v>
      </c>
      <c r="V123" s="4"/>
      <c r="W123" s="4"/>
      <c r="X123" s="4"/>
      <c r="Y123" s="4"/>
      <c r="Z123" s="4"/>
      <c r="AA123" s="4"/>
      <c r="AB123" s="4"/>
      <c r="AC123" s="4"/>
      <c r="AD123" s="7"/>
    </row>
    <row r="124" spans="1:30" s="7" customFormat="1" ht="18" customHeight="1">
      <c r="A124" s="35" t="s">
        <v>475</v>
      </c>
      <c r="B124" s="36" t="s">
        <v>176</v>
      </c>
      <c r="C124" s="377"/>
      <c r="D124" s="378"/>
      <c r="E124" s="377">
        <f>SUM(E125:E128)</f>
        <v>181152</v>
      </c>
      <c r="F124" s="273">
        <f>SUM(F125:F128)</f>
        <v>37482</v>
      </c>
      <c r="G124" s="262">
        <f t="shared" ref="G124" si="44">SUM(G125:G128)</f>
        <v>2209</v>
      </c>
      <c r="H124" s="273">
        <f>SUM(H125:H128)</f>
        <v>245289</v>
      </c>
      <c r="I124" s="421">
        <f>SUM(I125:I128)</f>
        <v>125927</v>
      </c>
      <c r="J124" s="421">
        <f>SUM(J125:J128)</f>
        <v>371216</v>
      </c>
      <c r="K124" s="421" t="s">
        <v>523</v>
      </c>
      <c r="L124" s="252">
        <f>SUM(L125:L128)</f>
        <v>23416</v>
      </c>
      <c r="M124" s="422">
        <f>SUM(M125:M128)</f>
        <v>394632</v>
      </c>
      <c r="P124" s="20">
        <v>16</v>
      </c>
      <c r="Q124" s="175" t="s">
        <v>176</v>
      </c>
      <c r="U124" s="375">
        <f t="shared" ref="U124:AC124" si="45">E124</f>
        <v>181152</v>
      </c>
      <c r="V124" s="248">
        <f t="shared" si="45"/>
        <v>37482</v>
      </c>
      <c r="W124" s="248">
        <f t="shared" si="45"/>
        <v>2209</v>
      </c>
      <c r="X124" s="248">
        <f t="shared" si="45"/>
        <v>245289</v>
      </c>
      <c r="Y124" s="248">
        <f t="shared" si="45"/>
        <v>125927</v>
      </c>
      <c r="Z124" s="248">
        <f t="shared" si="45"/>
        <v>371216</v>
      </c>
      <c r="AA124" s="248" t="str">
        <f t="shared" si="45"/>
        <v>／</v>
      </c>
      <c r="AB124" s="248">
        <f t="shared" si="45"/>
        <v>23416</v>
      </c>
      <c r="AC124" s="248">
        <f t="shared" si="45"/>
        <v>394632</v>
      </c>
      <c r="AD124" s="3"/>
    </row>
    <row r="125" spans="1:30" ht="18" customHeight="1">
      <c r="A125" s="164" t="s">
        <v>177</v>
      </c>
      <c r="B125" s="153" t="s">
        <v>178</v>
      </c>
      <c r="C125" s="274">
        <v>289</v>
      </c>
      <c r="D125" s="58">
        <v>0</v>
      </c>
      <c r="E125" s="335">
        <v>177723</v>
      </c>
      <c r="F125" s="274">
        <v>37482</v>
      </c>
      <c r="G125" s="315">
        <v>2209</v>
      </c>
      <c r="H125" s="274">
        <v>238429</v>
      </c>
      <c r="I125" s="336">
        <v>123470</v>
      </c>
      <c r="J125" s="190">
        <f>SUM(H125:I125)</f>
        <v>361899</v>
      </c>
      <c r="K125" s="66" t="s">
        <v>523</v>
      </c>
      <c r="L125" s="58">
        <v>22421</v>
      </c>
      <c r="M125" s="423">
        <f>SUM(H125:L125)-J125</f>
        <v>384320</v>
      </c>
      <c r="P125" s="22" t="s">
        <v>177</v>
      </c>
      <c r="Q125" s="19" t="s">
        <v>178</v>
      </c>
      <c r="U125" s="6"/>
      <c r="V125" s="4"/>
      <c r="W125" s="4"/>
      <c r="X125" s="4"/>
      <c r="Y125" s="4"/>
      <c r="Z125" s="4"/>
      <c r="AA125" s="4"/>
      <c r="AB125" s="4"/>
      <c r="AC125" s="4"/>
    </row>
    <row r="126" spans="1:30" ht="18" customHeight="1">
      <c r="A126" s="164" t="s">
        <v>179</v>
      </c>
      <c r="B126" s="153" t="s">
        <v>180</v>
      </c>
      <c r="C126" s="274">
        <v>84</v>
      </c>
      <c r="D126" s="58">
        <v>0</v>
      </c>
      <c r="E126" s="335">
        <v>995</v>
      </c>
      <c r="F126" s="570" t="s">
        <v>476</v>
      </c>
      <c r="G126" s="571"/>
      <c r="H126" s="274">
        <v>1759</v>
      </c>
      <c r="I126" s="336">
        <v>1053</v>
      </c>
      <c r="J126" s="190">
        <f t="shared" ref="J126:J128" si="46">SUM(H126:I126)</f>
        <v>2812</v>
      </c>
      <c r="K126" s="66" t="s">
        <v>523</v>
      </c>
      <c r="L126" s="58">
        <v>78</v>
      </c>
      <c r="M126" s="423">
        <f>SUM(H126:L126)-J126</f>
        <v>2890</v>
      </c>
      <c r="P126" s="22" t="s">
        <v>179</v>
      </c>
      <c r="Q126" s="19" t="s">
        <v>180</v>
      </c>
      <c r="U126" s="6"/>
      <c r="V126" s="4"/>
      <c r="W126" s="4"/>
      <c r="X126" s="4"/>
      <c r="Y126" s="4"/>
      <c r="Z126" s="4"/>
      <c r="AA126" s="4"/>
      <c r="AB126" s="4"/>
      <c r="AC126" s="4"/>
    </row>
    <row r="127" spans="1:30" ht="18" customHeight="1">
      <c r="A127" s="164" t="s">
        <v>181</v>
      </c>
      <c r="B127" s="153" t="s">
        <v>182</v>
      </c>
      <c r="C127" s="274">
        <v>93</v>
      </c>
      <c r="D127" s="58">
        <v>0</v>
      </c>
      <c r="E127" s="335">
        <v>1330</v>
      </c>
      <c r="F127" s="570" t="s">
        <v>476</v>
      </c>
      <c r="G127" s="571"/>
      <c r="H127" s="274">
        <v>3088</v>
      </c>
      <c r="I127" s="336">
        <v>838</v>
      </c>
      <c r="J127" s="190">
        <f t="shared" si="46"/>
        <v>3926</v>
      </c>
      <c r="K127" s="66" t="s">
        <v>523</v>
      </c>
      <c r="L127" s="58">
        <v>315</v>
      </c>
      <c r="M127" s="423">
        <f>SUM(H127:L127)-J127</f>
        <v>4241</v>
      </c>
      <c r="P127" s="22" t="s">
        <v>181</v>
      </c>
      <c r="Q127" s="19" t="s">
        <v>182</v>
      </c>
      <c r="U127" s="6"/>
      <c r="V127" s="4"/>
      <c r="W127" s="4"/>
      <c r="X127" s="4"/>
      <c r="Y127" s="4"/>
      <c r="Z127" s="4"/>
      <c r="AA127" s="4"/>
      <c r="AB127" s="4"/>
      <c r="AC127" s="4"/>
    </row>
    <row r="128" spans="1:30" ht="18" customHeight="1">
      <c r="A128" s="164" t="s">
        <v>183</v>
      </c>
      <c r="B128" s="153" t="s">
        <v>559</v>
      </c>
      <c r="C128" s="275">
        <v>93</v>
      </c>
      <c r="D128" s="66">
        <v>0</v>
      </c>
      <c r="E128" s="335">
        <v>1104</v>
      </c>
      <c r="F128" s="570" t="s">
        <v>476</v>
      </c>
      <c r="G128" s="571"/>
      <c r="H128" s="274">
        <v>2013</v>
      </c>
      <c r="I128" s="336">
        <v>566</v>
      </c>
      <c r="J128" s="190">
        <f t="shared" si="46"/>
        <v>2579</v>
      </c>
      <c r="K128" s="66" t="s">
        <v>523</v>
      </c>
      <c r="L128" s="58">
        <v>602</v>
      </c>
      <c r="M128" s="423">
        <f>SUM(H128:L128)-J128</f>
        <v>3181</v>
      </c>
      <c r="P128" s="22" t="s">
        <v>183</v>
      </c>
      <c r="Q128" s="19" t="s">
        <v>184</v>
      </c>
      <c r="U128" s="6"/>
      <c r="V128" s="4"/>
      <c r="W128" s="4"/>
      <c r="X128" s="4"/>
      <c r="Y128" s="4"/>
      <c r="Z128" s="4"/>
      <c r="AA128" s="4"/>
      <c r="AB128" s="4"/>
      <c r="AC128" s="4"/>
      <c r="AD128" s="7"/>
    </row>
    <row r="129" spans="1:30" s="7" customFormat="1" ht="18" customHeight="1">
      <c r="A129" s="208" t="s">
        <v>477</v>
      </c>
      <c r="B129" s="166" t="s">
        <v>185</v>
      </c>
      <c r="C129" s="424"/>
      <c r="D129" s="425"/>
      <c r="E129" s="331">
        <f>SUM(E130:E131)</f>
        <v>110049</v>
      </c>
      <c r="F129" s="141">
        <f>F130</f>
        <v>46261</v>
      </c>
      <c r="G129" s="329">
        <f>G130</f>
        <v>1583</v>
      </c>
      <c r="H129" s="276">
        <f>SUM(H130:H131)</f>
        <v>141383</v>
      </c>
      <c r="I129" s="332">
        <f>SUM(I130:I131)</f>
        <v>56210</v>
      </c>
      <c r="J129" s="140">
        <f>SUM(J130:J131)</f>
        <v>197593</v>
      </c>
      <c r="K129" s="414" t="s">
        <v>523</v>
      </c>
      <c r="L129" s="140">
        <f>L130</f>
        <v>5911</v>
      </c>
      <c r="M129" s="426">
        <f>SUM(M130:M131)</f>
        <v>203504</v>
      </c>
      <c r="P129" s="20">
        <v>17</v>
      </c>
      <c r="Q129" s="175" t="s">
        <v>185</v>
      </c>
      <c r="U129" s="375">
        <f t="shared" ref="U129:AC129" si="47">E129</f>
        <v>110049</v>
      </c>
      <c r="V129" s="248">
        <f t="shared" si="47"/>
        <v>46261</v>
      </c>
      <c r="W129" s="248">
        <f t="shared" si="47"/>
        <v>1583</v>
      </c>
      <c r="X129" s="248">
        <f t="shared" si="47"/>
        <v>141383</v>
      </c>
      <c r="Y129" s="248">
        <f t="shared" si="47"/>
        <v>56210</v>
      </c>
      <c r="Z129" s="248">
        <f t="shared" si="47"/>
        <v>197593</v>
      </c>
      <c r="AA129" s="248" t="str">
        <f t="shared" si="47"/>
        <v>／</v>
      </c>
      <c r="AB129" s="248">
        <f t="shared" si="47"/>
        <v>5911</v>
      </c>
      <c r="AC129" s="248">
        <f t="shared" si="47"/>
        <v>203504</v>
      </c>
      <c r="AD129" s="3"/>
    </row>
    <row r="130" spans="1:30" ht="18" customHeight="1">
      <c r="A130" s="168" t="s">
        <v>408</v>
      </c>
      <c r="B130" s="151" t="s">
        <v>415</v>
      </c>
      <c r="C130" s="244">
        <v>312</v>
      </c>
      <c r="D130" s="66">
        <v>0</v>
      </c>
      <c r="E130" s="333">
        <v>87620</v>
      </c>
      <c r="F130" s="242">
        <v>46261</v>
      </c>
      <c r="G130" s="56">
        <v>1583</v>
      </c>
      <c r="H130" s="242">
        <v>113245</v>
      </c>
      <c r="I130" s="334">
        <v>47162</v>
      </c>
      <c r="J130" s="190">
        <f>SUM(H130:I130)</f>
        <v>160407</v>
      </c>
      <c r="K130" s="417" t="s">
        <v>523</v>
      </c>
      <c r="L130" s="58">
        <v>5911</v>
      </c>
      <c r="M130" s="418">
        <f>SUM(H130:L130)-J130</f>
        <v>166318</v>
      </c>
      <c r="P130" s="168" t="s">
        <v>408</v>
      </c>
      <c r="Q130" s="19" t="s">
        <v>415</v>
      </c>
      <c r="U130" s="6"/>
      <c r="V130" s="4"/>
      <c r="W130" s="4"/>
      <c r="X130" s="4"/>
      <c r="Y130" s="4"/>
      <c r="Z130" s="4"/>
      <c r="AA130" s="4"/>
      <c r="AB130" s="4"/>
      <c r="AC130" s="4"/>
    </row>
    <row r="131" spans="1:30" ht="18" customHeight="1">
      <c r="A131" s="168" t="s">
        <v>407</v>
      </c>
      <c r="B131" s="151" t="s">
        <v>416</v>
      </c>
      <c r="C131" s="244">
        <v>315</v>
      </c>
      <c r="D131" s="66">
        <v>0</v>
      </c>
      <c r="E131" s="333">
        <v>22429</v>
      </c>
      <c r="F131" s="572" t="s">
        <v>476</v>
      </c>
      <c r="G131" s="573"/>
      <c r="H131" s="242">
        <v>28138</v>
      </c>
      <c r="I131" s="334">
        <v>9048</v>
      </c>
      <c r="J131" s="190">
        <f t="shared" ref="J131" si="48">SUM(H131:I131)</f>
        <v>37186</v>
      </c>
      <c r="K131" s="417" t="s">
        <v>523</v>
      </c>
      <c r="L131" s="66" t="s">
        <v>530</v>
      </c>
      <c r="M131" s="195">
        <f>SUM(H131:L131)-J131</f>
        <v>37186</v>
      </c>
      <c r="P131" s="168" t="s">
        <v>407</v>
      </c>
      <c r="Q131" s="19" t="s">
        <v>416</v>
      </c>
      <c r="U131" s="6"/>
      <c r="V131" s="4"/>
      <c r="W131" s="4"/>
      <c r="X131" s="4"/>
      <c r="Y131" s="4"/>
      <c r="Z131" s="4"/>
      <c r="AA131" s="4"/>
      <c r="AB131" s="4"/>
      <c r="AC131" s="4"/>
      <c r="AD131" s="7"/>
    </row>
    <row r="132" spans="1:30" s="7" customFormat="1" ht="18" customHeight="1">
      <c r="A132" s="208" t="s">
        <v>478</v>
      </c>
      <c r="B132" s="163" t="s">
        <v>186</v>
      </c>
      <c r="C132" s="395"/>
      <c r="D132" s="396"/>
      <c r="E132" s="384">
        <f>SUM(E133:E134)</f>
        <v>415588</v>
      </c>
      <c r="F132" s="255">
        <f t="shared" ref="F132:L132" si="49">SUM(F133:F134)</f>
        <v>159833</v>
      </c>
      <c r="G132" s="272">
        <f t="shared" si="49"/>
        <v>6721</v>
      </c>
      <c r="H132" s="255">
        <f t="shared" si="49"/>
        <v>458908</v>
      </c>
      <c r="I132" s="251">
        <f t="shared" si="49"/>
        <v>246299</v>
      </c>
      <c r="J132" s="252">
        <f t="shared" si="49"/>
        <v>705207</v>
      </c>
      <c r="K132" s="251">
        <f t="shared" si="49"/>
        <v>14221</v>
      </c>
      <c r="L132" s="252">
        <f t="shared" si="49"/>
        <v>23105</v>
      </c>
      <c r="M132" s="380">
        <f>SUM(M133:M134)</f>
        <v>742533</v>
      </c>
      <c r="P132" s="20">
        <v>18</v>
      </c>
      <c r="Q132" s="175" t="s">
        <v>186</v>
      </c>
      <c r="U132" s="375">
        <f t="shared" ref="U132:AC132" si="50">E132</f>
        <v>415588</v>
      </c>
      <c r="V132" s="248">
        <f t="shared" si="50"/>
        <v>159833</v>
      </c>
      <c r="W132" s="248">
        <f t="shared" si="50"/>
        <v>6721</v>
      </c>
      <c r="X132" s="248">
        <f t="shared" si="50"/>
        <v>458908</v>
      </c>
      <c r="Y132" s="248">
        <f t="shared" si="50"/>
        <v>246299</v>
      </c>
      <c r="Z132" s="248">
        <f t="shared" si="50"/>
        <v>705207</v>
      </c>
      <c r="AA132" s="248">
        <f t="shared" si="50"/>
        <v>14221</v>
      </c>
      <c r="AB132" s="248">
        <f t="shared" si="50"/>
        <v>23105</v>
      </c>
      <c r="AC132" s="248">
        <f t="shared" si="50"/>
        <v>742533</v>
      </c>
      <c r="AD132" s="3"/>
    </row>
    <row r="133" spans="1:30" ht="18" customHeight="1">
      <c r="A133" s="22" t="s">
        <v>187</v>
      </c>
      <c r="B133" s="13" t="s">
        <v>188</v>
      </c>
      <c r="C133" s="57">
        <v>289</v>
      </c>
      <c r="D133" s="58">
        <v>0</v>
      </c>
      <c r="E133" s="62">
        <v>285547</v>
      </c>
      <c r="F133" s="63">
        <v>127929</v>
      </c>
      <c r="G133" s="64">
        <v>5621</v>
      </c>
      <c r="H133" s="63">
        <v>362425</v>
      </c>
      <c r="I133" s="65">
        <v>187756</v>
      </c>
      <c r="J133" s="106">
        <f t="shared" ref="J133:J134" si="51">+H133+I133</f>
        <v>550181</v>
      </c>
      <c r="K133" s="65">
        <v>14221</v>
      </c>
      <c r="L133" s="66">
        <v>20833</v>
      </c>
      <c r="M133" s="359">
        <f>SUM(H133:L133)-J133</f>
        <v>585235</v>
      </c>
      <c r="P133" s="22" t="s">
        <v>187</v>
      </c>
      <c r="Q133" s="19" t="s">
        <v>188</v>
      </c>
      <c r="U133" s="6"/>
      <c r="V133" s="4"/>
      <c r="W133" s="4"/>
      <c r="X133" s="4"/>
      <c r="Y133" s="4"/>
      <c r="Z133" s="4"/>
      <c r="AA133" s="4"/>
      <c r="AB133" s="4"/>
      <c r="AC133" s="4"/>
    </row>
    <row r="134" spans="1:30" ht="18" customHeight="1">
      <c r="A134" s="22" t="s">
        <v>189</v>
      </c>
      <c r="B134" s="13" t="s">
        <v>190</v>
      </c>
      <c r="C134" s="57">
        <v>317</v>
      </c>
      <c r="D134" s="58">
        <v>0</v>
      </c>
      <c r="E134" s="62">
        <v>130041</v>
      </c>
      <c r="F134" s="63">
        <v>31904</v>
      </c>
      <c r="G134" s="64">
        <v>1100</v>
      </c>
      <c r="H134" s="63">
        <v>96483</v>
      </c>
      <c r="I134" s="65">
        <v>58543</v>
      </c>
      <c r="J134" s="106">
        <f t="shared" si="51"/>
        <v>155026</v>
      </c>
      <c r="K134" s="65" t="s">
        <v>523</v>
      </c>
      <c r="L134" s="66">
        <v>2272</v>
      </c>
      <c r="M134" s="359">
        <f>SUM(H134:L134)-J134</f>
        <v>157298</v>
      </c>
      <c r="P134" s="22" t="s">
        <v>189</v>
      </c>
      <c r="Q134" s="19" t="s">
        <v>190</v>
      </c>
      <c r="U134" s="6"/>
      <c r="V134" s="4"/>
      <c r="W134" s="4"/>
      <c r="X134" s="4"/>
      <c r="Y134" s="4"/>
      <c r="Z134" s="4"/>
      <c r="AA134" s="4"/>
      <c r="AB134" s="4"/>
      <c r="AC134" s="4"/>
      <c r="AD134" s="7"/>
    </row>
    <row r="135" spans="1:30" s="17" customFormat="1" ht="18" customHeight="1">
      <c r="A135" s="209" t="s">
        <v>479</v>
      </c>
      <c r="B135" s="169" t="s">
        <v>377</v>
      </c>
      <c r="C135" s="427"/>
      <c r="D135" s="428"/>
      <c r="E135" s="342">
        <f>SUM(E136:E139)</f>
        <v>179747</v>
      </c>
      <c r="F135" s="278">
        <f t="shared" ref="F135:J135" si="52">SUM(F136:F139)</f>
        <v>82174</v>
      </c>
      <c r="G135" s="279">
        <f t="shared" si="52"/>
        <v>21871</v>
      </c>
      <c r="H135" s="278">
        <f t="shared" si="52"/>
        <v>261903</v>
      </c>
      <c r="I135" s="343">
        <f t="shared" si="52"/>
        <v>168125</v>
      </c>
      <c r="J135" s="223">
        <f t="shared" si="52"/>
        <v>430028</v>
      </c>
      <c r="K135" s="343" t="s">
        <v>523</v>
      </c>
      <c r="L135" s="223">
        <f>SUM(L136:L139)</f>
        <v>14587</v>
      </c>
      <c r="M135" s="429">
        <f>SUM(M136:M139)</f>
        <v>444615</v>
      </c>
      <c r="P135" s="210">
        <v>19</v>
      </c>
      <c r="Q135" s="211" t="s">
        <v>377</v>
      </c>
      <c r="U135" s="430">
        <f t="shared" ref="U135:AC135" si="53">E135</f>
        <v>179747</v>
      </c>
      <c r="V135" s="280">
        <f t="shared" si="53"/>
        <v>82174</v>
      </c>
      <c r="W135" s="280">
        <f t="shared" si="53"/>
        <v>21871</v>
      </c>
      <c r="X135" s="280">
        <f t="shared" si="53"/>
        <v>261903</v>
      </c>
      <c r="Y135" s="280">
        <f t="shared" si="53"/>
        <v>168125</v>
      </c>
      <c r="Z135" s="280">
        <f t="shared" si="53"/>
        <v>430028</v>
      </c>
      <c r="AA135" s="280" t="str">
        <f t="shared" si="53"/>
        <v>／</v>
      </c>
      <c r="AB135" s="280">
        <f t="shared" si="53"/>
        <v>14587</v>
      </c>
      <c r="AC135" s="280">
        <f t="shared" si="53"/>
        <v>444615</v>
      </c>
      <c r="AD135" s="16"/>
    </row>
    <row r="136" spans="1:30" s="16" customFormat="1" ht="18" customHeight="1">
      <c r="A136" s="170" t="s">
        <v>191</v>
      </c>
      <c r="B136" s="171" t="s">
        <v>378</v>
      </c>
      <c r="C136" s="337">
        <v>300</v>
      </c>
      <c r="D136" s="214">
        <v>352</v>
      </c>
      <c r="E136" s="431">
        <v>99752</v>
      </c>
      <c r="F136" s="281">
        <v>45437</v>
      </c>
      <c r="G136" s="432">
        <v>9499</v>
      </c>
      <c r="H136" s="281">
        <v>159690</v>
      </c>
      <c r="I136" s="433">
        <v>58196</v>
      </c>
      <c r="J136" s="212">
        <f t="shared" ref="J136:J141" si="54">+H136+I136</f>
        <v>217886</v>
      </c>
      <c r="K136" s="433" t="s">
        <v>523</v>
      </c>
      <c r="L136" s="219">
        <v>5473</v>
      </c>
      <c r="M136" s="434">
        <f>SUM(H136:L136)-J136</f>
        <v>223359</v>
      </c>
      <c r="P136" s="170" t="s">
        <v>191</v>
      </c>
      <c r="Q136" s="213" t="s">
        <v>378</v>
      </c>
      <c r="U136" s="14"/>
      <c r="V136" s="15"/>
      <c r="W136" s="15"/>
      <c r="X136" s="15"/>
      <c r="Y136" s="15"/>
      <c r="Z136" s="15"/>
      <c r="AA136" s="15"/>
      <c r="AB136" s="15"/>
      <c r="AC136" s="15"/>
    </row>
    <row r="137" spans="1:30" s="16" customFormat="1" ht="18" customHeight="1">
      <c r="A137" s="170" t="s">
        <v>192</v>
      </c>
      <c r="B137" s="171" t="s">
        <v>379</v>
      </c>
      <c r="C137" s="337">
        <v>294</v>
      </c>
      <c r="D137" s="214">
        <v>0</v>
      </c>
      <c r="E137" s="431">
        <v>54928</v>
      </c>
      <c r="F137" s="281">
        <v>23250</v>
      </c>
      <c r="G137" s="432">
        <v>6659</v>
      </c>
      <c r="H137" s="281">
        <v>67400</v>
      </c>
      <c r="I137" s="433">
        <v>71516</v>
      </c>
      <c r="J137" s="212">
        <f t="shared" si="54"/>
        <v>138916</v>
      </c>
      <c r="K137" s="433" t="s">
        <v>523</v>
      </c>
      <c r="L137" s="219">
        <v>5279</v>
      </c>
      <c r="M137" s="434">
        <f>SUM(H137:L137)-J137</f>
        <v>144195</v>
      </c>
      <c r="P137" s="170" t="s">
        <v>192</v>
      </c>
      <c r="Q137" s="213" t="s">
        <v>379</v>
      </c>
      <c r="U137" s="14"/>
      <c r="V137" s="15"/>
      <c r="W137" s="15"/>
      <c r="X137" s="15"/>
      <c r="Y137" s="15"/>
      <c r="Z137" s="15"/>
      <c r="AA137" s="15"/>
      <c r="AB137" s="15"/>
      <c r="AC137" s="15"/>
    </row>
    <row r="138" spans="1:30" s="16" customFormat="1" ht="18" customHeight="1">
      <c r="A138" s="170" t="s">
        <v>193</v>
      </c>
      <c r="B138" s="171" t="s">
        <v>380</v>
      </c>
      <c r="C138" s="337">
        <v>337</v>
      </c>
      <c r="D138" s="214">
        <v>0</v>
      </c>
      <c r="E138" s="431">
        <v>12885</v>
      </c>
      <c r="F138" s="281">
        <v>6664</v>
      </c>
      <c r="G138" s="432">
        <v>2937</v>
      </c>
      <c r="H138" s="281">
        <v>19868</v>
      </c>
      <c r="I138" s="433">
        <v>14787</v>
      </c>
      <c r="J138" s="212">
        <f t="shared" si="54"/>
        <v>34655</v>
      </c>
      <c r="K138" s="433" t="s">
        <v>523</v>
      </c>
      <c r="L138" s="219">
        <v>831</v>
      </c>
      <c r="M138" s="434">
        <f>SUM(H138:L138)-J138</f>
        <v>35486</v>
      </c>
      <c r="P138" s="170" t="s">
        <v>193</v>
      </c>
      <c r="Q138" s="213" t="s">
        <v>380</v>
      </c>
      <c r="U138" s="14"/>
      <c r="V138" s="15"/>
      <c r="W138" s="15"/>
      <c r="X138" s="15"/>
      <c r="Y138" s="15"/>
      <c r="Z138" s="15"/>
      <c r="AA138" s="15"/>
      <c r="AB138" s="15"/>
      <c r="AC138" s="15"/>
    </row>
    <row r="139" spans="1:30" s="16" customFormat="1" ht="18" customHeight="1">
      <c r="A139" s="170" t="s">
        <v>194</v>
      </c>
      <c r="B139" s="171" t="s">
        <v>381</v>
      </c>
      <c r="C139" s="281">
        <v>336</v>
      </c>
      <c r="D139" s="219">
        <v>0</v>
      </c>
      <c r="E139" s="431">
        <v>12182</v>
      </c>
      <c r="F139" s="281">
        <v>6823</v>
      </c>
      <c r="G139" s="432">
        <v>2776</v>
      </c>
      <c r="H139" s="281">
        <v>14945</v>
      </c>
      <c r="I139" s="433">
        <v>23626</v>
      </c>
      <c r="J139" s="212">
        <f t="shared" si="54"/>
        <v>38571</v>
      </c>
      <c r="K139" s="433" t="s">
        <v>523</v>
      </c>
      <c r="L139" s="219">
        <v>3004</v>
      </c>
      <c r="M139" s="434">
        <f>SUM(H139:L139)-J139</f>
        <v>41575</v>
      </c>
      <c r="P139" s="170" t="s">
        <v>194</v>
      </c>
      <c r="Q139" s="213" t="s">
        <v>381</v>
      </c>
      <c r="U139" s="14"/>
      <c r="V139" s="15"/>
      <c r="W139" s="15"/>
      <c r="X139" s="15"/>
      <c r="Y139" s="15"/>
      <c r="Z139" s="15"/>
      <c r="AA139" s="15"/>
      <c r="AB139" s="15"/>
      <c r="AC139" s="15"/>
      <c r="AD139" s="17"/>
    </row>
    <row r="140" spans="1:30" s="7" customFormat="1" ht="18" customHeight="1">
      <c r="A140" s="35" t="s">
        <v>402</v>
      </c>
      <c r="B140" s="36" t="s">
        <v>195</v>
      </c>
      <c r="C140" s="70">
        <v>288</v>
      </c>
      <c r="D140" s="71">
        <v>0</v>
      </c>
      <c r="E140" s="72">
        <v>273354</v>
      </c>
      <c r="F140" s="70">
        <v>34523</v>
      </c>
      <c r="G140" s="73">
        <v>2307</v>
      </c>
      <c r="H140" s="70">
        <v>146376</v>
      </c>
      <c r="I140" s="74">
        <v>219706</v>
      </c>
      <c r="J140" s="47">
        <f>+H140+I140</f>
        <v>366082</v>
      </c>
      <c r="K140" s="435" t="s">
        <v>523</v>
      </c>
      <c r="L140" s="71">
        <v>5435</v>
      </c>
      <c r="M140" s="48">
        <f>SUM(H140:L140)-J140</f>
        <v>371517</v>
      </c>
      <c r="P140" s="20" t="s">
        <v>402</v>
      </c>
      <c r="Q140" s="175" t="s">
        <v>195</v>
      </c>
      <c r="U140" s="375">
        <f t="shared" ref="U140:AC142" si="55">E140</f>
        <v>273354</v>
      </c>
      <c r="V140" s="248">
        <f t="shared" si="55"/>
        <v>34523</v>
      </c>
      <c r="W140" s="248">
        <f t="shared" si="55"/>
        <v>2307</v>
      </c>
      <c r="X140" s="248">
        <f t="shared" si="55"/>
        <v>146376</v>
      </c>
      <c r="Y140" s="248">
        <f t="shared" si="55"/>
        <v>219706</v>
      </c>
      <c r="Z140" s="248">
        <f t="shared" si="55"/>
        <v>366082</v>
      </c>
      <c r="AA140" s="248" t="str">
        <f t="shared" si="55"/>
        <v>／</v>
      </c>
      <c r="AB140" s="248">
        <f t="shared" si="55"/>
        <v>5435</v>
      </c>
      <c r="AC140" s="248">
        <f t="shared" si="55"/>
        <v>371517</v>
      </c>
    </row>
    <row r="141" spans="1:30" s="7" customFormat="1" ht="18" customHeight="1">
      <c r="A141" s="208" t="s">
        <v>196</v>
      </c>
      <c r="B141" s="163" t="s">
        <v>197</v>
      </c>
      <c r="C141" s="302">
        <v>293</v>
      </c>
      <c r="D141" s="81">
        <v>0</v>
      </c>
      <c r="E141" s="436">
        <v>409263</v>
      </c>
      <c r="F141" s="269">
        <v>64325</v>
      </c>
      <c r="G141" s="437">
        <v>10371</v>
      </c>
      <c r="H141" s="269">
        <v>484746</v>
      </c>
      <c r="I141" s="435">
        <v>251340</v>
      </c>
      <c r="J141" s="47">
        <f t="shared" si="54"/>
        <v>736086</v>
      </c>
      <c r="K141" s="435" t="s">
        <v>527</v>
      </c>
      <c r="L141" s="71">
        <v>154681</v>
      </c>
      <c r="M141" s="48">
        <f>+H141+I141+L141</f>
        <v>890767</v>
      </c>
      <c r="P141" s="20" t="s">
        <v>196</v>
      </c>
      <c r="Q141" s="175" t="s">
        <v>197</v>
      </c>
      <c r="U141" s="375">
        <f t="shared" si="55"/>
        <v>409263</v>
      </c>
      <c r="V141" s="248">
        <f t="shared" si="55"/>
        <v>64325</v>
      </c>
      <c r="W141" s="248">
        <f t="shared" si="55"/>
        <v>10371</v>
      </c>
      <c r="X141" s="248">
        <f t="shared" si="55"/>
        <v>484746</v>
      </c>
      <c r="Y141" s="248">
        <f t="shared" si="55"/>
        <v>251340</v>
      </c>
      <c r="Z141" s="248">
        <f t="shared" si="55"/>
        <v>736086</v>
      </c>
      <c r="AA141" s="248" t="str">
        <f t="shared" si="55"/>
        <v>／</v>
      </c>
      <c r="AB141" s="248">
        <f t="shared" si="55"/>
        <v>154681</v>
      </c>
      <c r="AC141" s="248">
        <f t="shared" si="55"/>
        <v>890767</v>
      </c>
    </row>
    <row r="142" spans="1:30" s="17" customFormat="1" ht="18" customHeight="1">
      <c r="A142" s="215" t="s">
        <v>382</v>
      </c>
      <c r="B142" s="172" t="s">
        <v>480</v>
      </c>
      <c r="C142" s="427"/>
      <c r="D142" s="428"/>
      <c r="E142" s="438">
        <f>SUM(E143:E146)</f>
        <v>104493</v>
      </c>
      <c r="F142" s="283">
        <f t="shared" ref="F142:L142" si="56">SUM(F143:F146)</f>
        <v>45021</v>
      </c>
      <c r="G142" s="224">
        <f t="shared" si="56"/>
        <v>3063</v>
      </c>
      <c r="H142" s="283">
        <f t="shared" si="56"/>
        <v>104012</v>
      </c>
      <c r="I142" s="439">
        <f t="shared" si="56"/>
        <v>74416</v>
      </c>
      <c r="J142" s="223">
        <f t="shared" si="56"/>
        <v>178428</v>
      </c>
      <c r="K142" s="439">
        <f t="shared" si="56"/>
        <v>158</v>
      </c>
      <c r="L142" s="223">
        <f t="shared" si="56"/>
        <v>43670</v>
      </c>
      <c r="M142" s="440">
        <f>SUM(M143:M146)</f>
        <v>222256</v>
      </c>
      <c r="P142" s="210" t="s">
        <v>382</v>
      </c>
      <c r="Q142" s="211" t="s">
        <v>480</v>
      </c>
      <c r="U142" s="430">
        <f t="shared" si="55"/>
        <v>104493</v>
      </c>
      <c r="V142" s="280">
        <f t="shared" si="55"/>
        <v>45021</v>
      </c>
      <c r="W142" s="280">
        <f t="shared" si="55"/>
        <v>3063</v>
      </c>
      <c r="X142" s="280">
        <f t="shared" si="55"/>
        <v>104012</v>
      </c>
      <c r="Y142" s="280">
        <f t="shared" si="55"/>
        <v>74416</v>
      </c>
      <c r="Z142" s="280">
        <f t="shared" si="55"/>
        <v>178428</v>
      </c>
      <c r="AA142" s="280">
        <f t="shared" si="55"/>
        <v>158</v>
      </c>
      <c r="AB142" s="280">
        <f t="shared" si="55"/>
        <v>43670</v>
      </c>
      <c r="AC142" s="280">
        <f t="shared" si="55"/>
        <v>222256</v>
      </c>
      <c r="AD142" s="16"/>
    </row>
    <row r="143" spans="1:30" s="16" customFormat="1" ht="18" customHeight="1">
      <c r="A143" s="18" t="s">
        <v>198</v>
      </c>
      <c r="B143" s="173" t="s">
        <v>481</v>
      </c>
      <c r="C143" s="338">
        <v>286</v>
      </c>
      <c r="D143" s="339">
        <v>0</v>
      </c>
      <c r="E143" s="441">
        <v>92810</v>
      </c>
      <c r="F143" s="137">
        <v>42508</v>
      </c>
      <c r="G143" s="217">
        <v>2935</v>
      </c>
      <c r="H143" s="137">
        <v>96257</v>
      </c>
      <c r="I143" s="442">
        <v>63725</v>
      </c>
      <c r="J143" s="212">
        <f>+H143+I143</f>
        <v>159982</v>
      </c>
      <c r="K143" s="442">
        <v>158</v>
      </c>
      <c r="L143" s="138">
        <v>43252</v>
      </c>
      <c r="M143" s="443">
        <f>SUM(H143:L143)-J143</f>
        <v>203392</v>
      </c>
      <c r="P143" s="18" t="s">
        <v>198</v>
      </c>
      <c r="Q143" s="173" t="s">
        <v>481</v>
      </c>
      <c r="U143" s="14"/>
      <c r="V143" s="15"/>
      <c r="W143" s="15"/>
      <c r="X143" s="15"/>
      <c r="Y143" s="15"/>
      <c r="Z143" s="15"/>
      <c r="AA143" s="15"/>
      <c r="AB143" s="15"/>
      <c r="AC143" s="15"/>
    </row>
    <row r="144" spans="1:30" s="16" customFormat="1" ht="18" customHeight="1">
      <c r="A144" s="174" t="s">
        <v>199</v>
      </c>
      <c r="B144" s="167" t="s">
        <v>482</v>
      </c>
      <c r="C144" s="135">
        <v>294</v>
      </c>
      <c r="D144" s="136">
        <v>0</v>
      </c>
      <c r="E144" s="444">
        <v>5599</v>
      </c>
      <c r="F144" s="284">
        <v>1084</v>
      </c>
      <c r="G144" s="445">
        <v>57</v>
      </c>
      <c r="H144" s="284">
        <v>3824</v>
      </c>
      <c r="I144" s="446">
        <v>4759</v>
      </c>
      <c r="J144" s="447">
        <f>+H144+I144</f>
        <v>8583</v>
      </c>
      <c r="K144" s="442" t="s">
        <v>523</v>
      </c>
      <c r="L144" s="285">
        <v>115</v>
      </c>
      <c r="M144" s="443">
        <f>SUM(H144:L144)-J144</f>
        <v>8698</v>
      </c>
      <c r="P144" s="170" t="s">
        <v>199</v>
      </c>
      <c r="Q144" s="213" t="s">
        <v>482</v>
      </c>
      <c r="U144" s="14"/>
      <c r="V144" s="15"/>
      <c r="W144" s="15"/>
      <c r="X144" s="15"/>
      <c r="Y144" s="15"/>
      <c r="Z144" s="15"/>
      <c r="AA144" s="15"/>
      <c r="AB144" s="15"/>
      <c r="AC144" s="15"/>
    </row>
    <row r="145" spans="1:30" s="16" customFormat="1" ht="18" customHeight="1">
      <c r="A145" s="174" t="s">
        <v>200</v>
      </c>
      <c r="B145" s="167" t="s">
        <v>483</v>
      </c>
      <c r="C145" s="135">
        <v>242</v>
      </c>
      <c r="D145" s="136">
        <v>0</v>
      </c>
      <c r="E145" s="441">
        <v>250</v>
      </c>
      <c r="F145" s="137">
        <v>56</v>
      </c>
      <c r="G145" s="217">
        <v>2</v>
      </c>
      <c r="H145" s="137">
        <v>404</v>
      </c>
      <c r="I145" s="442">
        <v>143</v>
      </c>
      <c r="J145" s="212">
        <f>+H145+I145</f>
        <v>547</v>
      </c>
      <c r="K145" s="442" t="s">
        <v>523</v>
      </c>
      <c r="L145" s="138">
        <v>0</v>
      </c>
      <c r="M145" s="443">
        <f>SUM(H145:L145)-J145</f>
        <v>547</v>
      </c>
      <c r="P145" s="170" t="s">
        <v>200</v>
      </c>
      <c r="Q145" s="213" t="s">
        <v>483</v>
      </c>
      <c r="U145" s="14"/>
      <c r="V145" s="15"/>
      <c r="W145" s="15"/>
      <c r="X145" s="15"/>
      <c r="Y145" s="15"/>
      <c r="Z145" s="15"/>
      <c r="AA145" s="15"/>
      <c r="AB145" s="15"/>
      <c r="AC145" s="15"/>
    </row>
    <row r="146" spans="1:30" s="16" customFormat="1" ht="18" customHeight="1">
      <c r="A146" s="18" t="s">
        <v>201</v>
      </c>
      <c r="B146" s="173" t="s">
        <v>484</v>
      </c>
      <c r="C146" s="284">
        <v>303</v>
      </c>
      <c r="D146" s="285">
        <v>0</v>
      </c>
      <c r="E146" s="441">
        <v>5834</v>
      </c>
      <c r="F146" s="137">
        <v>1373</v>
      </c>
      <c r="G146" s="217">
        <v>69</v>
      </c>
      <c r="H146" s="137">
        <v>3527</v>
      </c>
      <c r="I146" s="442">
        <v>5789</v>
      </c>
      <c r="J146" s="212">
        <f>+H146+I146</f>
        <v>9316</v>
      </c>
      <c r="K146" s="442" t="s">
        <v>523</v>
      </c>
      <c r="L146" s="138">
        <v>303</v>
      </c>
      <c r="M146" s="220">
        <f>SUM(H146:L146)-J146</f>
        <v>9619</v>
      </c>
      <c r="P146" s="18" t="s">
        <v>201</v>
      </c>
      <c r="Q146" s="173" t="s">
        <v>484</v>
      </c>
      <c r="U146" s="14"/>
      <c r="V146" s="15"/>
      <c r="W146" s="15"/>
      <c r="X146" s="15"/>
      <c r="Y146" s="15"/>
      <c r="Z146" s="15"/>
      <c r="AA146" s="15"/>
      <c r="AB146" s="15"/>
      <c r="AC146" s="15"/>
      <c r="AD146" s="17"/>
    </row>
    <row r="147" spans="1:30" s="7" customFormat="1" ht="18" customHeight="1">
      <c r="A147" s="208" t="s">
        <v>202</v>
      </c>
      <c r="B147" s="166" t="s">
        <v>203</v>
      </c>
      <c r="C147" s="395"/>
      <c r="D147" s="396"/>
      <c r="E147" s="371">
        <f>E148</f>
        <v>186702</v>
      </c>
      <c r="F147" s="255">
        <f>SUM(F148:F154)</f>
        <v>115942</v>
      </c>
      <c r="G147" s="448">
        <f>SUM(G148:G154)</f>
        <v>2840</v>
      </c>
      <c r="H147" s="255">
        <f>SUM(H148:H154)</f>
        <v>299181</v>
      </c>
      <c r="I147" s="449">
        <f>SUM(I148:I154)</f>
        <v>127870</v>
      </c>
      <c r="J147" s="287">
        <f>SUM(J148:J154)</f>
        <v>427051</v>
      </c>
      <c r="K147" s="373" t="s">
        <v>527</v>
      </c>
      <c r="L147" s="287">
        <f>SUM(L148:L154)</f>
        <v>20274</v>
      </c>
      <c r="M147" s="450">
        <f>SUM(M148:M154)</f>
        <v>447325</v>
      </c>
      <c r="P147" s="20" t="s">
        <v>202</v>
      </c>
      <c r="Q147" s="175" t="s">
        <v>203</v>
      </c>
      <c r="U147" s="375">
        <f t="shared" ref="U147:AC147" si="57">E147</f>
        <v>186702</v>
      </c>
      <c r="V147" s="248">
        <f t="shared" si="57"/>
        <v>115942</v>
      </c>
      <c r="W147" s="248">
        <f t="shared" si="57"/>
        <v>2840</v>
      </c>
      <c r="X147" s="248">
        <f t="shared" si="57"/>
        <v>299181</v>
      </c>
      <c r="Y147" s="248">
        <f t="shared" si="57"/>
        <v>127870</v>
      </c>
      <c r="Z147" s="248">
        <f t="shared" si="57"/>
        <v>427051</v>
      </c>
      <c r="AA147" s="248" t="str">
        <f t="shared" si="57"/>
        <v>／</v>
      </c>
      <c r="AB147" s="248">
        <f t="shared" si="57"/>
        <v>20274</v>
      </c>
      <c r="AC147" s="248">
        <f t="shared" si="57"/>
        <v>447325</v>
      </c>
      <c r="AD147" s="3"/>
    </row>
    <row r="148" spans="1:30" ht="18" customHeight="1">
      <c r="A148" s="22" t="s">
        <v>204</v>
      </c>
      <c r="B148" s="151" t="s">
        <v>205</v>
      </c>
      <c r="C148" s="57">
        <v>311</v>
      </c>
      <c r="D148" s="58">
        <v>0</v>
      </c>
      <c r="E148" s="62">
        <v>186702</v>
      </c>
      <c r="F148" s="63">
        <v>86129</v>
      </c>
      <c r="G148" s="64">
        <v>1948</v>
      </c>
      <c r="H148" s="63">
        <v>221711</v>
      </c>
      <c r="I148" s="130">
        <v>91539</v>
      </c>
      <c r="J148" s="106">
        <f>H148+I148</f>
        <v>313250</v>
      </c>
      <c r="K148" s="417" t="s">
        <v>527</v>
      </c>
      <c r="L148" s="66">
        <v>14777</v>
      </c>
      <c r="M148" s="418">
        <f t="shared" ref="M148:M154" si="58">SUM(H148:L148)-J148</f>
        <v>328027</v>
      </c>
      <c r="P148" s="22" t="s">
        <v>204</v>
      </c>
      <c r="Q148" s="19" t="s">
        <v>205</v>
      </c>
      <c r="U148" s="6"/>
      <c r="V148" s="4"/>
      <c r="W148" s="4"/>
      <c r="X148" s="4"/>
      <c r="Y148" s="4"/>
      <c r="Z148" s="4"/>
      <c r="AA148" s="4"/>
      <c r="AB148" s="4"/>
      <c r="AC148" s="4"/>
    </row>
    <row r="149" spans="1:30" ht="18" customHeight="1">
      <c r="A149" s="22" t="s">
        <v>206</v>
      </c>
      <c r="B149" s="151" t="s">
        <v>207</v>
      </c>
      <c r="C149" s="57">
        <v>202</v>
      </c>
      <c r="D149" s="58">
        <v>0</v>
      </c>
      <c r="E149" s="62" t="s">
        <v>506</v>
      </c>
      <c r="F149" s="63">
        <v>3621</v>
      </c>
      <c r="G149" s="64">
        <v>139</v>
      </c>
      <c r="H149" s="63">
        <v>10876</v>
      </c>
      <c r="I149" s="130">
        <v>7220</v>
      </c>
      <c r="J149" s="106">
        <f t="shared" ref="J149:J154" si="59">H149+I149</f>
        <v>18096</v>
      </c>
      <c r="K149" s="417" t="s">
        <v>527</v>
      </c>
      <c r="L149" s="66">
        <v>332</v>
      </c>
      <c r="M149" s="418">
        <f t="shared" si="58"/>
        <v>18428</v>
      </c>
      <c r="P149" s="22" t="s">
        <v>206</v>
      </c>
      <c r="Q149" s="19" t="s">
        <v>207</v>
      </c>
      <c r="U149" s="6"/>
      <c r="V149" s="4"/>
      <c r="W149" s="4"/>
      <c r="X149" s="4"/>
      <c r="Y149" s="4"/>
      <c r="Z149" s="4"/>
      <c r="AA149" s="4"/>
      <c r="AB149" s="4"/>
      <c r="AC149" s="4"/>
    </row>
    <row r="150" spans="1:30" ht="18" customHeight="1">
      <c r="A150" s="22" t="s">
        <v>208</v>
      </c>
      <c r="B150" s="151" t="s">
        <v>209</v>
      </c>
      <c r="C150" s="57">
        <v>199</v>
      </c>
      <c r="D150" s="58">
        <v>0</v>
      </c>
      <c r="E150" s="62" t="s">
        <v>506</v>
      </c>
      <c r="F150" s="63">
        <v>4138</v>
      </c>
      <c r="G150" s="64">
        <v>176</v>
      </c>
      <c r="H150" s="63">
        <v>7837</v>
      </c>
      <c r="I150" s="130">
        <v>6576</v>
      </c>
      <c r="J150" s="106">
        <f t="shared" si="59"/>
        <v>14413</v>
      </c>
      <c r="K150" s="417" t="s">
        <v>527</v>
      </c>
      <c r="L150" s="66">
        <v>1286</v>
      </c>
      <c r="M150" s="418">
        <f t="shared" si="58"/>
        <v>15699</v>
      </c>
      <c r="P150" s="22" t="s">
        <v>208</v>
      </c>
      <c r="Q150" s="19" t="s">
        <v>209</v>
      </c>
      <c r="U150" s="6"/>
      <c r="V150" s="4"/>
      <c r="W150" s="4"/>
      <c r="X150" s="4"/>
      <c r="Y150" s="4"/>
      <c r="Z150" s="4"/>
      <c r="AA150" s="4"/>
      <c r="AB150" s="4"/>
      <c r="AC150" s="4"/>
    </row>
    <row r="151" spans="1:30" ht="18" customHeight="1">
      <c r="A151" s="12" t="s">
        <v>210</v>
      </c>
      <c r="B151" s="149" t="s">
        <v>211</v>
      </c>
      <c r="C151" s="57">
        <v>202</v>
      </c>
      <c r="D151" s="58">
        <v>0</v>
      </c>
      <c r="E151" s="62" t="s">
        <v>506</v>
      </c>
      <c r="F151" s="63">
        <v>5389</v>
      </c>
      <c r="G151" s="64">
        <v>148</v>
      </c>
      <c r="H151" s="63">
        <v>17622</v>
      </c>
      <c r="I151" s="130">
        <v>5433</v>
      </c>
      <c r="J151" s="106">
        <f t="shared" si="59"/>
        <v>23055</v>
      </c>
      <c r="K151" s="417" t="s">
        <v>527</v>
      </c>
      <c r="L151" s="66">
        <v>562</v>
      </c>
      <c r="M151" s="418">
        <f t="shared" si="58"/>
        <v>23617</v>
      </c>
      <c r="P151" s="12" t="s">
        <v>210</v>
      </c>
      <c r="Q151" s="149" t="s">
        <v>211</v>
      </c>
      <c r="U151" s="6"/>
      <c r="V151" s="4"/>
      <c r="W151" s="4"/>
      <c r="X151" s="4"/>
      <c r="Y151" s="4"/>
      <c r="Z151" s="4"/>
      <c r="AA151" s="4"/>
      <c r="AB151" s="4"/>
      <c r="AC151" s="4"/>
    </row>
    <row r="152" spans="1:30" ht="18" customHeight="1">
      <c r="A152" s="22" t="s">
        <v>212</v>
      </c>
      <c r="B152" s="151" t="s">
        <v>213</v>
      </c>
      <c r="C152" s="57">
        <v>194</v>
      </c>
      <c r="D152" s="58">
        <v>0</v>
      </c>
      <c r="E152" s="62" t="s">
        <v>506</v>
      </c>
      <c r="F152" s="63">
        <v>2928</v>
      </c>
      <c r="G152" s="64">
        <v>69</v>
      </c>
      <c r="H152" s="63">
        <v>8241</v>
      </c>
      <c r="I152" s="130">
        <v>5652</v>
      </c>
      <c r="J152" s="106">
        <f t="shared" si="59"/>
        <v>13893</v>
      </c>
      <c r="K152" s="417" t="s">
        <v>527</v>
      </c>
      <c r="L152" s="66">
        <v>1046</v>
      </c>
      <c r="M152" s="418">
        <f t="shared" si="58"/>
        <v>14939</v>
      </c>
      <c r="P152" s="22" t="s">
        <v>212</v>
      </c>
      <c r="Q152" s="19" t="s">
        <v>213</v>
      </c>
      <c r="U152" s="6"/>
      <c r="V152" s="4"/>
      <c r="W152" s="4"/>
      <c r="X152" s="4"/>
      <c r="Y152" s="4"/>
      <c r="Z152" s="4"/>
      <c r="AA152" s="4"/>
      <c r="AB152" s="4"/>
      <c r="AC152" s="4"/>
    </row>
    <row r="153" spans="1:30" ht="18" customHeight="1">
      <c r="A153" s="22" t="s">
        <v>214</v>
      </c>
      <c r="B153" s="151" t="s">
        <v>215</v>
      </c>
      <c r="C153" s="57">
        <v>201</v>
      </c>
      <c r="D153" s="58">
        <v>0</v>
      </c>
      <c r="E153" s="62" t="s">
        <v>506</v>
      </c>
      <c r="F153" s="63">
        <v>6982</v>
      </c>
      <c r="G153" s="64">
        <v>209</v>
      </c>
      <c r="H153" s="63">
        <v>16267</v>
      </c>
      <c r="I153" s="130">
        <v>4883</v>
      </c>
      <c r="J153" s="106">
        <f t="shared" si="59"/>
        <v>21150</v>
      </c>
      <c r="K153" s="417" t="s">
        <v>527</v>
      </c>
      <c r="L153" s="66">
        <v>1191</v>
      </c>
      <c r="M153" s="418">
        <f t="shared" si="58"/>
        <v>22341</v>
      </c>
      <c r="P153" s="22" t="s">
        <v>214</v>
      </c>
      <c r="Q153" s="19" t="s">
        <v>215</v>
      </c>
      <c r="U153" s="6"/>
      <c r="V153" s="4"/>
      <c r="W153" s="4"/>
      <c r="X153" s="4"/>
      <c r="Y153" s="4"/>
      <c r="Z153" s="4"/>
      <c r="AA153" s="4"/>
      <c r="AB153" s="4"/>
      <c r="AC153" s="4"/>
    </row>
    <row r="154" spans="1:30" ht="18" customHeight="1">
      <c r="A154" s="22" t="s">
        <v>216</v>
      </c>
      <c r="B154" s="151" t="s">
        <v>217</v>
      </c>
      <c r="C154" s="94">
        <v>199</v>
      </c>
      <c r="D154" s="58">
        <v>0</v>
      </c>
      <c r="E154" s="62" t="s">
        <v>506</v>
      </c>
      <c r="F154" s="63">
        <v>6755</v>
      </c>
      <c r="G154" s="64">
        <v>151</v>
      </c>
      <c r="H154" s="63">
        <v>16627</v>
      </c>
      <c r="I154" s="130">
        <v>6567</v>
      </c>
      <c r="J154" s="106">
        <f t="shared" si="59"/>
        <v>23194</v>
      </c>
      <c r="K154" s="417" t="s">
        <v>527</v>
      </c>
      <c r="L154" s="66">
        <v>1080</v>
      </c>
      <c r="M154" s="418">
        <f t="shared" si="58"/>
        <v>24274</v>
      </c>
      <c r="P154" s="22" t="s">
        <v>216</v>
      </c>
      <c r="Q154" s="19" t="s">
        <v>217</v>
      </c>
      <c r="U154" s="6"/>
      <c r="V154" s="4"/>
      <c r="W154" s="4"/>
      <c r="X154" s="4"/>
      <c r="Y154" s="4"/>
      <c r="Z154" s="4"/>
      <c r="AA154" s="4"/>
      <c r="AB154" s="4"/>
      <c r="AC154" s="4"/>
      <c r="AD154" s="7"/>
    </row>
    <row r="155" spans="1:30" s="7" customFormat="1" ht="18" customHeight="1">
      <c r="A155" s="35" t="s">
        <v>485</v>
      </c>
      <c r="B155" s="36" t="s">
        <v>218</v>
      </c>
      <c r="C155" s="395"/>
      <c r="D155" s="396"/>
      <c r="E155" s="384">
        <f>SUM(E156:E163)</f>
        <v>841944</v>
      </c>
      <c r="F155" s="273">
        <f t="shared" ref="F155:H155" si="60">SUM(F156:F163)</f>
        <v>84072</v>
      </c>
      <c r="G155" s="270">
        <f t="shared" si="60"/>
        <v>8272</v>
      </c>
      <c r="H155" s="273">
        <f t="shared" si="60"/>
        <v>901481</v>
      </c>
      <c r="I155" s="252">
        <f>SUM(I156:I163)</f>
        <v>383450</v>
      </c>
      <c r="J155" s="252">
        <f>SUM(J156:J163)</f>
        <v>1284931</v>
      </c>
      <c r="K155" s="252" t="s">
        <v>523</v>
      </c>
      <c r="L155" s="252">
        <f>SUM(L156:L163)</f>
        <v>19011</v>
      </c>
      <c r="M155" s="293">
        <f>SUM(M156:M163)</f>
        <v>1303942</v>
      </c>
      <c r="P155" s="206" t="s">
        <v>485</v>
      </c>
      <c r="Q155" s="175" t="s">
        <v>218</v>
      </c>
      <c r="U155" s="375">
        <f t="shared" ref="U155:AC155" si="61">E155</f>
        <v>841944</v>
      </c>
      <c r="V155" s="248">
        <f t="shared" si="61"/>
        <v>84072</v>
      </c>
      <c r="W155" s="248">
        <f t="shared" si="61"/>
        <v>8272</v>
      </c>
      <c r="X155" s="248">
        <f t="shared" si="61"/>
        <v>901481</v>
      </c>
      <c r="Y155" s="248">
        <f t="shared" si="61"/>
        <v>383450</v>
      </c>
      <c r="Z155" s="248">
        <f t="shared" si="61"/>
        <v>1284931</v>
      </c>
      <c r="AA155" s="248" t="str">
        <f t="shared" si="61"/>
        <v>／</v>
      </c>
      <c r="AB155" s="248">
        <f t="shared" si="61"/>
        <v>19011</v>
      </c>
      <c r="AC155" s="248">
        <f t="shared" si="61"/>
        <v>1303942</v>
      </c>
    </row>
    <row r="156" spans="1:30" ht="18" customHeight="1">
      <c r="A156" s="164" t="s">
        <v>219</v>
      </c>
      <c r="B156" s="153" t="s">
        <v>2</v>
      </c>
      <c r="C156" s="242">
        <v>110</v>
      </c>
      <c r="D156" s="58">
        <v>181</v>
      </c>
      <c r="E156" s="451">
        <v>71536</v>
      </c>
      <c r="F156" s="289">
        <v>30745</v>
      </c>
      <c r="G156" s="452">
        <v>1945</v>
      </c>
      <c r="H156" s="289">
        <v>156247</v>
      </c>
      <c r="I156" s="290">
        <v>50442</v>
      </c>
      <c r="J156" s="106">
        <f t="shared" ref="J156:J165" si="62">H156+I156</f>
        <v>206689</v>
      </c>
      <c r="K156" s="254" t="s">
        <v>523</v>
      </c>
      <c r="L156" s="290">
        <v>3754</v>
      </c>
      <c r="M156" s="359">
        <f t="shared" ref="M156:M170" si="63">J156+L156</f>
        <v>210443</v>
      </c>
      <c r="P156" s="22" t="s">
        <v>219</v>
      </c>
      <c r="Q156" s="19" t="s">
        <v>2</v>
      </c>
    </row>
    <row r="157" spans="1:30" ht="18" customHeight="1">
      <c r="A157" s="164" t="s">
        <v>220</v>
      </c>
      <c r="B157" s="153" t="s">
        <v>221</v>
      </c>
      <c r="C157" s="242">
        <v>291</v>
      </c>
      <c r="D157" s="58">
        <v>0</v>
      </c>
      <c r="E157" s="325">
        <v>202045</v>
      </c>
      <c r="F157" s="289">
        <v>14641</v>
      </c>
      <c r="G157" s="452">
        <v>1441</v>
      </c>
      <c r="H157" s="289">
        <v>174764</v>
      </c>
      <c r="I157" s="290">
        <v>86609</v>
      </c>
      <c r="J157" s="106">
        <f t="shared" si="62"/>
        <v>261373</v>
      </c>
      <c r="K157" s="254" t="s">
        <v>523</v>
      </c>
      <c r="L157" s="290">
        <v>1275</v>
      </c>
      <c r="M157" s="359">
        <f t="shared" si="63"/>
        <v>262648</v>
      </c>
      <c r="P157" s="22" t="s">
        <v>220</v>
      </c>
      <c r="Q157" s="19" t="s">
        <v>221</v>
      </c>
    </row>
    <row r="158" spans="1:30" ht="18" customHeight="1">
      <c r="A158" s="164" t="s">
        <v>222</v>
      </c>
      <c r="B158" s="153" t="s">
        <v>223</v>
      </c>
      <c r="C158" s="242">
        <v>292</v>
      </c>
      <c r="D158" s="58">
        <v>0</v>
      </c>
      <c r="E158" s="325">
        <v>51052</v>
      </c>
      <c r="F158" s="289">
        <v>6352</v>
      </c>
      <c r="G158" s="452">
        <v>528</v>
      </c>
      <c r="H158" s="289">
        <v>84232</v>
      </c>
      <c r="I158" s="290">
        <v>26660</v>
      </c>
      <c r="J158" s="106">
        <f t="shared" si="62"/>
        <v>110892</v>
      </c>
      <c r="K158" s="254" t="s">
        <v>523</v>
      </c>
      <c r="L158" s="290">
        <v>2434</v>
      </c>
      <c r="M158" s="359">
        <f t="shared" si="63"/>
        <v>113326</v>
      </c>
      <c r="P158" s="22" t="s">
        <v>222</v>
      </c>
      <c r="Q158" s="19" t="s">
        <v>223</v>
      </c>
    </row>
    <row r="159" spans="1:30" ht="18" customHeight="1">
      <c r="A159" s="164" t="s">
        <v>224</v>
      </c>
      <c r="B159" s="153" t="s">
        <v>417</v>
      </c>
      <c r="C159" s="242">
        <v>289</v>
      </c>
      <c r="D159" s="58">
        <v>0</v>
      </c>
      <c r="E159" s="325">
        <v>69851</v>
      </c>
      <c r="F159" s="289">
        <v>7705</v>
      </c>
      <c r="G159" s="452">
        <v>799</v>
      </c>
      <c r="H159" s="289">
        <v>98106</v>
      </c>
      <c r="I159" s="290">
        <v>33401</v>
      </c>
      <c r="J159" s="106">
        <f t="shared" si="62"/>
        <v>131507</v>
      </c>
      <c r="K159" s="254" t="s">
        <v>523</v>
      </c>
      <c r="L159" s="290">
        <v>2666</v>
      </c>
      <c r="M159" s="359">
        <f t="shared" si="63"/>
        <v>134173</v>
      </c>
      <c r="P159" s="22" t="s">
        <v>224</v>
      </c>
      <c r="Q159" s="19" t="s">
        <v>417</v>
      </c>
    </row>
    <row r="160" spans="1:30" ht="18" customHeight="1">
      <c r="A160" s="164" t="s">
        <v>225</v>
      </c>
      <c r="B160" s="153" t="s">
        <v>226</v>
      </c>
      <c r="C160" s="242">
        <v>290</v>
      </c>
      <c r="D160" s="58">
        <v>0</v>
      </c>
      <c r="E160" s="325">
        <v>40388</v>
      </c>
      <c r="F160" s="289">
        <v>3391</v>
      </c>
      <c r="G160" s="452">
        <v>625</v>
      </c>
      <c r="H160" s="289">
        <v>44740</v>
      </c>
      <c r="I160" s="290">
        <v>20655</v>
      </c>
      <c r="J160" s="106">
        <f t="shared" si="62"/>
        <v>65395</v>
      </c>
      <c r="K160" s="254" t="s">
        <v>523</v>
      </c>
      <c r="L160" s="290">
        <v>4520</v>
      </c>
      <c r="M160" s="359">
        <f t="shared" si="63"/>
        <v>69915</v>
      </c>
      <c r="P160" s="22" t="s">
        <v>225</v>
      </c>
      <c r="Q160" s="19" t="s">
        <v>226</v>
      </c>
    </row>
    <row r="161" spans="1:30" ht="18" customHeight="1">
      <c r="A161" s="164" t="s">
        <v>227</v>
      </c>
      <c r="B161" s="153" t="s">
        <v>228</v>
      </c>
      <c r="C161" s="242">
        <v>291</v>
      </c>
      <c r="D161" s="58">
        <v>0</v>
      </c>
      <c r="E161" s="325">
        <v>78862</v>
      </c>
      <c r="F161" s="289">
        <v>5119</v>
      </c>
      <c r="G161" s="452">
        <v>826</v>
      </c>
      <c r="H161" s="289">
        <v>69454</v>
      </c>
      <c r="I161" s="290">
        <v>31634</v>
      </c>
      <c r="J161" s="106">
        <f t="shared" si="62"/>
        <v>101088</v>
      </c>
      <c r="K161" s="254" t="s">
        <v>523</v>
      </c>
      <c r="L161" s="290">
        <v>1120</v>
      </c>
      <c r="M161" s="359">
        <f t="shared" si="63"/>
        <v>102208</v>
      </c>
      <c r="P161" s="22" t="s">
        <v>227</v>
      </c>
      <c r="Q161" s="19" t="s">
        <v>228</v>
      </c>
    </row>
    <row r="162" spans="1:30" ht="18" customHeight="1">
      <c r="A162" s="164" t="s">
        <v>229</v>
      </c>
      <c r="B162" s="153" t="s">
        <v>230</v>
      </c>
      <c r="C162" s="242">
        <v>290</v>
      </c>
      <c r="D162" s="58">
        <v>0</v>
      </c>
      <c r="E162" s="325">
        <v>99158</v>
      </c>
      <c r="F162" s="289">
        <v>4626</v>
      </c>
      <c r="G162" s="452">
        <v>597</v>
      </c>
      <c r="H162" s="289">
        <v>46598</v>
      </c>
      <c r="I162" s="290">
        <v>27385</v>
      </c>
      <c r="J162" s="106">
        <f t="shared" si="62"/>
        <v>73983</v>
      </c>
      <c r="K162" s="254" t="s">
        <v>523</v>
      </c>
      <c r="L162" s="290">
        <v>1816</v>
      </c>
      <c r="M162" s="359">
        <f t="shared" si="63"/>
        <v>75799</v>
      </c>
      <c r="P162" s="22" t="s">
        <v>229</v>
      </c>
      <c r="Q162" s="19" t="s">
        <v>230</v>
      </c>
    </row>
    <row r="163" spans="1:30" ht="18" customHeight="1">
      <c r="A163" s="164" t="s">
        <v>231</v>
      </c>
      <c r="B163" s="153" t="s">
        <v>232</v>
      </c>
      <c r="C163" s="257">
        <v>291</v>
      </c>
      <c r="D163" s="66">
        <v>0</v>
      </c>
      <c r="E163" s="325">
        <v>229052</v>
      </c>
      <c r="F163" s="289">
        <v>11493</v>
      </c>
      <c r="G163" s="452">
        <v>1511</v>
      </c>
      <c r="H163" s="289">
        <v>227340</v>
      </c>
      <c r="I163" s="290">
        <v>106664</v>
      </c>
      <c r="J163" s="106">
        <f t="shared" si="62"/>
        <v>334004</v>
      </c>
      <c r="K163" s="254" t="s">
        <v>523</v>
      </c>
      <c r="L163" s="290">
        <v>1426</v>
      </c>
      <c r="M163" s="359">
        <f t="shared" si="63"/>
        <v>335430</v>
      </c>
      <c r="P163" s="22" t="s">
        <v>231</v>
      </c>
      <c r="Q163" s="19" t="s">
        <v>232</v>
      </c>
    </row>
    <row r="164" spans="1:30" s="7" customFormat="1" ht="18" customHeight="1">
      <c r="A164" s="35" t="s">
        <v>486</v>
      </c>
      <c r="B164" s="36" t="s">
        <v>233</v>
      </c>
      <c r="C164" s="391"/>
      <c r="D164" s="392"/>
      <c r="E164" s="405">
        <f>SUM(E165:E170)</f>
        <v>437109</v>
      </c>
      <c r="F164" s="266">
        <f t="shared" ref="F164" si="64">SUM(F165:F170)</f>
        <v>19782</v>
      </c>
      <c r="G164" s="262">
        <f>SUM(G165:G170)</f>
        <v>2475</v>
      </c>
      <c r="H164" s="266">
        <f>SUM(H165:H170)</f>
        <v>332768</v>
      </c>
      <c r="I164" s="406">
        <f>SUM(I165:I170)</f>
        <v>237500</v>
      </c>
      <c r="J164" s="252">
        <f t="shared" si="62"/>
        <v>570268</v>
      </c>
      <c r="K164" s="406" t="s">
        <v>527</v>
      </c>
      <c r="L164" s="252">
        <f>SUM(L165:L170)</f>
        <v>6396</v>
      </c>
      <c r="M164" s="408">
        <f t="shared" si="63"/>
        <v>576664</v>
      </c>
      <c r="P164" s="20">
        <v>25</v>
      </c>
      <c r="Q164" s="175" t="s">
        <v>233</v>
      </c>
      <c r="U164" s="375">
        <f t="shared" ref="U164:AC164" si="65">E164</f>
        <v>437109</v>
      </c>
      <c r="V164" s="248">
        <f t="shared" si="65"/>
        <v>19782</v>
      </c>
      <c r="W164" s="248">
        <f t="shared" si="65"/>
        <v>2475</v>
      </c>
      <c r="X164" s="248">
        <f t="shared" si="65"/>
        <v>332768</v>
      </c>
      <c r="Y164" s="248">
        <f t="shared" si="65"/>
        <v>237500</v>
      </c>
      <c r="Z164" s="248">
        <f t="shared" si="65"/>
        <v>570268</v>
      </c>
      <c r="AA164" s="248" t="str">
        <f t="shared" si="65"/>
        <v>／</v>
      </c>
      <c r="AB164" s="248">
        <f t="shared" si="65"/>
        <v>6396</v>
      </c>
      <c r="AC164" s="248">
        <f t="shared" si="65"/>
        <v>576664</v>
      </c>
    </row>
    <row r="165" spans="1:30" s="7" customFormat="1" ht="18" customHeight="1">
      <c r="A165" s="164" t="s">
        <v>531</v>
      </c>
      <c r="B165" s="153" t="s">
        <v>106</v>
      </c>
      <c r="C165" s="233">
        <v>325</v>
      </c>
      <c r="D165" s="58">
        <v>0</v>
      </c>
      <c r="E165" s="453">
        <v>243276</v>
      </c>
      <c r="F165" s="268">
        <v>10794</v>
      </c>
      <c r="G165" s="362">
        <v>1382</v>
      </c>
      <c r="H165" s="189">
        <v>168956</v>
      </c>
      <c r="I165" s="340">
        <v>120774</v>
      </c>
      <c r="J165" s="106">
        <f t="shared" si="62"/>
        <v>289730</v>
      </c>
      <c r="K165" s="454" t="s">
        <v>527</v>
      </c>
      <c r="L165" s="66">
        <v>6396</v>
      </c>
      <c r="M165" s="361">
        <f t="shared" si="63"/>
        <v>296126</v>
      </c>
      <c r="P165" s="22" t="s">
        <v>531</v>
      </c>
      <c r="Q165" s="19" t="s">
        <v>532</v>
      </c>
      <c r="R165" s="3"/>
      <c r="S165" s="3"/>
      <c r="T165" s="3"/>
      <c r="U165" s="385"/>
      <c r="V165" s="256"/>
      <c r="W165" s="256"/>
      <c r="X165" s="256"/>
      <c r="Y165" s="256"/>
      <c r="Z165" s="256"/>
      <c r="AA165" s="256"/>
      <c r="AB165" s="256"/>
      <c r="AC165" s="256"/>
    </row>
    <row r="166" spans="1:30" s="7" customFormat="1" ht="18" customHeight="1">
      <c r="A166" s="164" t="s">
        <v>533</v>
      </c>
      <c r="B166" s="153" t="s">
        <v>234</v>
      </c>
      <c r="C166" s="233">
        <v>338</v>
      </c>
      <c r="D166" s="58">
        <v>0</v>
      </c>
      <c r="E166" s="453">
        <v>140796</v>
      </c>
      <c r="F166" s="268">
        <v>6376</v>
      </c>
      <c r="G166" s="362">
        <v>778</v>
      </c>
      <c r="H166" s="189">
        <v>94788</v>
      </c>
      <c r="I166" s="340">
        <v>69430</v>
      </c>
      <c r="J166" s="106">
        <f t="shared" ref="J166:J170" si="66">H166+I166</f>
        <v>164218</v>
      </c>
      <c r="K166" s="454" t="s">
        <v>523</v>
      </c>
      <c r="L166" s="66">
        <v>0</v>
      </c>
      <c r="M166" s="361">
        <f t="shared" si="63"/>
        <v>164218</v>
      </c>
      <c r="P166" s="22" t="s">
        <v>533</v>
      </c>
      <c r="Q166" s="19" t="s">
        <v>234</v>
      </c>
      <c r="R166" s="3"/>
      <c r="S166" s="3"/>
      <c r="T166" s="3"/>
      <c r="U166" s="385"/>
      <c r="V166" s="256"/>
      <c r="W166" s="256"/>
      <c r="X166" s="256"/>
      <c r="Y166" s="256"/>
      <c r="Z166" s="256"/>
      <c r="AA166" s="256"/>
      <c r="AB166" s="256"/>
      <c r="AC166" s="256"/>
    </row>
    <row r="167" spans="1:30" s="7" customFormat="1" ht="18" customHeight="1">
      <c r="A167" s="164" t="s">
        <v>534</v>
      </c>
      <c r="B167" s="153" t="s">
        <v>235</v>
      </c>
      <c r="C167" s="233">
        <v>328</v>
      </c>
      <c r="D167" s="58">
        <v>0</v>
      </c>
      <c r="E167" s="453">
        <v>12933</v>
      </c>
      <c r="F167" s="268">
        <v>752</v>
      </c>
      <c r="G167" s="362">
        <v>164</v>
      </c>
      <c r="H167" s="268">
        <v>11807</v>
      </c>
      <c r="I167" s="340">
        <v>21642</v>
      </c>
      <c r="J167" s="106">
        <f t="shared" si="66"/>
        <v>33449</v>
      </c>
      <c r="K167" s="454" t="s">
        <v>527</v>
      </c>
      <c r="L167" s="66">
        <v>0</v>
      </c>
      <c r="M167" s="361">
        <f t="shared" si="63"/>
        <v>33449</v>
      </c>
      <c r="P167" s="22" t="s">
        <v>534</v>
      </c>
      <c r="Q167" s="19" t="s">
        <v>235</v>
      </c>
      <c r="R167" s="3"/>
      <c r="S167" s="3"/>
      <c r="T167" s="3"/>
      <c r="U167" s="385"/>
      <c r="V167" s="256"/>
      <c r="W167" s="256"/>
      <c r="X167" s="256"/>
      <c r="Y167" s="256"/>
      <c r="Z167" s="256"/>
      <c r="AA167" s="256"/>
      <c r="AB167" s="256"/>
      <c r="AC167" s="256"/>
    </row>
    <row r="168" spans="1:30" s="7" customFormat="1" ht="18" customHeight="1">
      <c r="A168" s="164" t="s">
        <v>535</v>
      </c>
      <c r="B168" s="153" t="s">
        <v>236</v>
      </c>
      <c r="C168" s="233">
        <v>328</v>
      </c>
      <c r="D168" s="58">
        <v>0</v>
      </c>
      <c r="E168" s="453">
        <v>5705</v>
      </c>
      <c r="F168" s="268">
        <v>494</v>
      </c>
      <c r="G168" s="362">
        <v>51</v>
      </c>
      <c r="H168" s="268">
        <v>7882</v>
      </c>
      <c r="I168" s="340">
        <v>7098</v>
      </c>
      <c r="J168" s="106">
        <f t="shared" si="66"/>
        <v>14980</v>
      </c>
      <c r="K168" s="454" t="s">
        <v>527</v>
      </c>
      <c r="L168" s="66">
        <v>0</v>
      </c>
      <c r="M168" s="361">
        <f t="shared" si="63"/>
        <v>14980</v>
      </c>
      <c r="P168" s="22" t="s">
        <v>535</v>
      </c>
      <c r="Q168" s="19" t="s">
        <v>236</v>
      </c>
      <c r="R168" s="3"/>
      <c r="S168" s="3"/>
      <c r="T168" s="3"/>
      <c r="U168" s="385"/>
      <c r="V168" s="256"/>
      <c r="W168" s="256"/>
      <c r="X168" s="256"/>
      <c r="Y168" s="256"/>
      <c r="Z168" s="256"/>
      <c r="AA168" s="256"/>
      <c r="AB168" s="256"/>
      <c r="AC168" s="256"/>
    </row>
    <row r="169" spans="1:30" s="7" customFormat="1" ht="18" customHeight="1">
      <c r="A169" s="164" t="s">
        <v>536</v>
      </c>
      <c r="B169" s="153" t="s">
        <v>237</v>
      </c>
      <c r="C169" s="233">
        <v>323</v>
      </c>
      <c r="D169" s="58">
        <v>0</v>
      </c>
      <c r="E169" s="453">
        <v>10827</v>
      </c>
      <c r="F169" s="268">
        <v>674</v>
      </c>
      <c r="G169" s="362">
        <v>66</v>
      </c>
      <c r="H169" s="268">
        <v>16751</v>
      </c>
      <c r="I169" s="340">
        <v>9046</v>
      </c>
      <c r="J169" s="106">
        <f t="shared" si="66"/>
        <v>25797</v>
      </c>
      <c r="K169" s="454" t="s">
        <v>527</v>
      </c>
      <c r="L169" s="66">
        <v>0</v>
      </c>
      <c r="M169" s="361">
        <f t="shared" si="63"/>
        <v>25797</v>
      </c>
      <c r="P169" s="22" t="s">
        <v>536</v>
      </c>
      <c r="Q169" s="19" t="s">
        <v>237</v>
      </c>
      <c r="R169" s="3"/>
      <c r="S169" s="3"/>
      <c r="T169" s="3"/>
      <c r="U169" s="385"/>
      <c r="V169" s="256"/>
      <c r="W169" s="256"/>
      <c r="X169" s="256"/>
      <c r="Y169" s="256"/>
      <c r="Z169" s="256"/>
      <c r="AA169" s="256"/>
      <c r="AB169" s="256"/>
      <c r="AC169" s="256"/>
    </row>
    <row r="170" spans="1:30" s="7" customFormat="1" ht="18" customHeight="1">
      <c r="A170" s="164" t="s">
        <v>238</v>
      </c>
      <c r="B170" s="153" t="s">
        <v>487</v>
      </c>
      <c r="C170" s="233">
        <v>358</v>
      </c>
      <c r="D170" s="58">
        <v>0</v>
      </c>
      <c r="E170" s="453">
        <v>23572</v>
      </c>
      <c r="F170" s="268">
        <v>692</v>
      </c>
      <c r="G170" s="362">
        <v>34</v>
      </c>
      <c r="H170" s="268">
        <v>32584</v>
      </c>
      <c r="I170" s="340">
        <v>9510</v>
      </c>
      <c r="J170" s="106">
        <f t="shared" si="66"/>
        <v>42094</v>
      </c>
      <c r="K170" s="454" t="s">
        <v>527</v>
      </c>
      <c r="L170" s="66">
        <v>0</v>
      </c>
      <c r="M170" s="361">
        <f t="shared" si="63"/>
        <v>42094</v>
      </c>
      <c r="P170" s="22" t="s">
        <v>238</v>
      </c>
      <c r="Q170" s="19" t="s">
        <v>487</v>
      </c>
      <c r="R170" s="3"/>
      <c r="S170" s="3"/>
      <c r="T170" s="3"/>
      <c r="U170" s="385"/>
      <c r="V170" s="256"/>
      <c r="W170" s="256"/>
      <c r="X170" s="256"/>
      <c r="Y170" s="256"/>
      <c r="Z170" s="256"/>
      <c r="AA170" s="256"/>
      <c r="AB170" s="256"/>
      <c r="AC170" s="256"/>
    </row>
    <row r="171" spans="1:30" ht="18" customHeight="1">
      <c r="A171" s="208" t="s">
        <v>239</v>
      </c>
      <c r="B171" s="163" t="s">
        <v>240</v>
      </c>
      <c r="C171" s="395"/>
      <c r="D171" s="396"/>
      <c r="E171" s="379">
        <f>SUM(E172:E173)</f>
        <v>265873</v>
      </c>
      <c r="F171" s="250">
        <f t="shared" ref="F171:J171" si="67">SUM(F172:F173)</f>
        <v>130388</v>
      </c>
      <c r="G171" s="272">
        <f t="shared" si="67"/>
        <v>8012</v>
      </c>
      <c r="H171" s="250">
        <f t="shared" si="67"/>
        <v>351899</v>
      </c>
      <c r="I171" s="251">
        <f t="shared" si="67"/>
        <v>282458</v>
      </c>
      <c r="J171" s="252">
        <f t="shared" si="67"/>
        <v>634357</v>
      </c>
      <c r="K171" s="251" t="s">
        <v>527</v>
      </c>
      <c r="L171" s="252">
        <f>SUM(L172:L173)</f>
        <v>20739</v>
      </c>
      <c r="M171" s="380">
        <f>SUM(M172:M173)</f>
        <v>655096</v>
      </c>
      <c r="P171" s="20" t="s">
        <v>239</v>
      </c>
      <c r="Q171" s="175" t="s">
        <v>240</v>
      </c>
      <c r="R171" s="7"/>
      <c r="S171" s="7"/>
      <c r="T171" s="7"/>
      <c r="U171" s="375">
        <f t="shared" ref="U171:AC171" si="68">E171</f>
        <v>265873</v>
      </c>
      <c r="V171" s="248">
        <f t="shared" si="68"/>
        <v>130388</v>
      </c>
      <c r="W171" s="248">
        <f t="shared" si="68"/>
        <v>8012</v>
      </c>
      <c r="X171" s="248">
        <f t="shared" si="68"/>
        <v>351899</v>
      </c>
      <c r="Y171" s="248">
        <f t="shared" si="68"/>
        <v>282458</v>
      </c>
      <c r="Z171" s="248">
        <f t="shared" si="68"/>
        <v>634357</v>
      </c>
      <c r="AA171" s="248" t="str">
        <f t="shared" si="68"/>
        <v>／</v>
      </c>
      <c r="AB171" s="248">
        <f t="shared" si="68"/>
        <v>20739</v>
      </c>
      <c r="AC171" s="248">
        <f t="shared" si="68"/>
        <v>655096</v>
      </c>
    </row>
    <row r="172" spans="1:30" ht="18" customHeight="1">
      <c r="A172" s="22" t="s">
        <v>488</v>
      </c>
      <c r="B172" s="13" t="s">
        <v>241</v>
      </c>
      <c r="C172" s="312">
        <v>288</v>
      </c>
      <c r="D172" s="58">
        <v>0</v>
      </c>
      <c r="E172" s="389">
        <v>222104</v>
      </c>
      <c r="F172" s="243">
        <v>108037</v>
      </c>
      <c r="G172" s="382">
        <v>6446</v>
      </c>
      <c r="H172" s="243">
        <v>282462</v>
      </c>
      <c r="I172" s="254">
        <v>225168</v>
      </c>
      <c r="J172" s="106">
        <f>+H172+I172</f>
        <v>507630</v>
      </c>
      <c r="K172" s="455" t="s">
        <v>527</v>
      </c>
      <c r="L172" s="66">
        <v>18629</v>
      </c>
      <c r="M172" s="359">
        <f>SUM(H172:L172)-J172</f>
        <v>526259</v>
      </c>
      <c r="P172" s="22" t="s">
        <v>488</v>
      </c>
      <c r="Q172" s="19" t="s">
        <v>241</v>
      </c>
      <c r="U172" s="6"/>
      <c r="V172" s="4"/>
      <c r="W172" s="4"/>
      <c r="X172" s="4"/>
      <c r="Y172" s="4"/>
      <c r="Z172" s="4"/>
      <c r="AA172" s="4"/>
      <c r="AB172" s="4"/>
      <c r="AC172" s="4"/>
    </row>
    <row r="173" spans="1:30" ht="18" customHeight="1">
      <c r="A173" s="168" t="s">
        <v>489</v>
      </c>
      <c r="B173" s="13" t="s">
        <v>242</v>
      </c>
      <c r="C173" s="312">
        <v>287</v>
      </c>
      <c r="D173" s="58">
        <v>0</v>
      </c>
      <c r="E173" s="389">
        <v>43769</v>
      </c>
      <c r="F173" s="243">
        <v>22351</v>
      </c>
      <c r="G173" s="382">
        <v>1566</v>
      </c>
      <c r="H173" s="243">
        <v>69437</v>
      </c>
      <c r="I173" s="254">
        <v>57290</v>
      </c>
      <c r="J173" s="106">
        <f>+H173+I173</f>
        <v>126727</v>
      </c>
      <c r="K173" s="455" t="s">
        <v>527</v>
      </c>
      <c r="L173" s="66">
        <v>2110</v>
      </c>
      <c r="M173" s="359">
        <f>SUM(H173:L173)-J173</f>
        <v>128837</v>
      </c>
      <c r="P173" s="168" t="s">
        <v>489</v>
      </c>
      <c r="Q173" s="19" t="s">
        <v>242</v>
      </c>
      <c r="U173" s="6"/>
      <c r="V173" s="4"/>
      <c r="W173" s="4"/>
      <c r="X173" s="4"/>
      <c r="Y173" s="4"/>
      <c r="Z173" s="4"/>
      <c r="AA173" s="4"/>
      <c r="AB173" s="4"/>
      <c r="AC173" s="4"/>
    </row>
    <row r="174" spans="1:30" ht="18" customHeight="1">
      <c r="A174" s="35" t="s">
        <v>418</v>
      </c>
      <c r="B174" s="36" t="s">
        <v>243</v>
      </c>
      <c r="C174" s="80">
        <v>276</v>
      </c>
      <c r="D174" s="81">
        <v>0</v>
      </c>
      <c r="E174" s="82">
        <v>97288</v>
      </c>
      <c r="F174" s="70">
        <v>51684</v>
      </c>
      <c r="G174" s="73">
        <v>2539</v>
      </c>
      <c r="H174" s="70">
        <v>176464</v>
      </c>
      <c r="I174" s="74">
        <v>125140</v>
      </c>
      <c r="J174" s="47">
        <f>+H174+I174</f>
        <v>301604</v>
      </c>
      <c r="K174" s="456" t="s">
        <v>523</v>
      </c>
      <c r="L174" s="71">
        <v>9091</v>
      </c>
      <c r="M174" s="48">
        <f>SUM(H174:L174)-J174</f>
        <v>310695</v>
      </c>
      <c r="P174" s="20" t="s">
        <v>418</v>
      </c>
      <c r="Q174" s="175" t="s">
        <v>243</v>
      </c>
      <c r="R174" s="7"/>
      <c r="S174" s="7"/>
      <c r="T174" s="7"/>
      <c r="U174" s="375">
        <f t="shared" ref="U174:AC176" si="69">E174</f>
        <v>97288</v>
      </c>
      <c r="V174" s="248">
        <f t="shared" si="69"/>
        <v>51684</v>
      </c>
      <c r="W174" s="248">
        <f t="shared" si="69"/>
        <v>2539</v>
      </c>
      <c r="X174" s="248">
        <f t="shared" si="69"/>
        <v>176464</v>
      </c>
      <c r="Y174" s="248">
        <f t="shared" si="69"/>
        <v>125140</v>
      </c>
      <c r="Z174" s="248">
        <f t="shared" si="69"/>
        <v>301604</v>
      </c>
      <c r="AA174" s="248" t="str">
        <f t="shared" si="69"/>
        <v>／</v>
      </c>
      <c r="AB174" s="248">
        <f t="shared" si="69"/>
        <v>9091</v>
      </c>
      <c r="AC174" s="248">
        <f t="shared" si="69"/>
        <v>310695</v>
      </c>
      <c r="AD174" s="7"/>
    </row>
    <row r="175" spans="1:30" s="7" customFormat="1" ht="18" customHeight="1">
      <c r="A175" s="208" t="s">
        <v>244</v>
      </c>
      <c r="B175" s="163" t="s">
        <v>245</v>
      </c>
      <c r="C175" s="67">
        <v>291</v>
      </c>
      <c r="D175" s="68">
        <v>0</v>
      </c>
      <c r="E175" s="82">
        <v>89768</v>
      </c>
      <c r="F175" s="80">
        <v>22587</v>
      </c>
      <c r="G175" s="83">
        <v>1329</v>
      </c>
      <c r="H175" s="80">
        <v>111577</v>
      </c>
      <c r="I175" s="84">
        <v>75501</v>
      </c>
      <c r="J175" s="252">
        <f>+H175+I175</f>
        <v>187078</v>
      </c>
      <c r="K175" s="142" t="s">
        <v>527</v>
      </c>
      <c r="L175" s="81">
        <v>1906</v>
      </c>
      <c r="M175" s="457">
        <f>SUM(H175:L175)-J175</f>
        <v>188984</v>
      </c>
      <c r="P175" s="20" t="s">
        <v>244</v>
      </c>
      <c r="Q175" s="175" t="s">
        <v>245</v>
      </c>
      <c r="U175" s="375">
        <f t="shared" si="69"/>
        <v>89768</v>
      </c>
      <c r="V175" s="248">
        <f t="shared" si="69"/>
        <v>22587</v>
      </c>
      <c r="W175" s="248">
        <f t="shared" si="69"/>
        <v>1329</v>
      </c>
      <c r="X175" s="248">
        <f t="shared" si="69"/>
        <v>111577</v>
      </c>
      <c r="Y175" s="248">
        <f t="shared" si="69"/>
        <v>75501</v>
      </c>
      <c r="Z175" s="248">
        <f t="shared" si="69"/>
        <v>187078</v>
      </c>
      <c r="AA175" s="248" t="str">
        <f t="shared" si="69"/>
        <v>／</v>
      </c>
      <c r="AB175" s="248">
        <f t="shared" si="69"/>
        <v>1906</v>
      </c>
      <c r="AC175" s="248">
        <f t="shared" si="69"/>
        <v>188984</v>
      </c>
      <c r="AD175" s="3"/>
    </row>
    <row r="176" spans="1:30" s="16" customFormat="1" ht="18" customHeight="1">
      <c r="A176" s="215" t="s">
        <v>383</v>
      </c>
      <c r="B176" s="176" t="s">
        <v>384</v>
      </c>
      <c r="C176" s="427"/>
      <c r="D176" s="458"/>
      <c r="E176" s="342">
        <f>SUM(E177:E178)</f>
        <v>216330</v>
      </c>
      <c r="F176" s="278">
        <f t="shared" ref="F176:M176" si="70">SUM(F177:F178)</f>
        <v>76396</v>
      </c>
      <c r="G176" s="291">
        <f t="shared" si="70"/>
        <v>5049</v>
      </c>
      <c r="H176" s="278">
        <f t="shared" si="70"/>
        <v>183030</v>
      </c>
      <c r="I176" s="343">
        <f t="shared" si="70"/>
        <v>155148</v>
      </c>
      <c r="J176" s="223">
        <f t="shared" si="70"/>
        <v>338178</v>
      </c>
      <c r="K176" s="343">
        <f t="shared" si="70"/>
        <v>5990</v>
      </c>
      <c r="L176" s="223">
        <f t="shared" si="70"/>
        <v>9883</v>
      </c>
      <c r="M176" s="429">
        <f t="shared" si="70"/>
        <v>354051</v>
      </c>
      <c r="P176" s="210" t="s">
        <v>383</v>
      </c>
      <c r="Q176" s="211" t="s">
        <v>384</v>
      </c>
      <c r="R176" s="17"/>
      <c r="S176" s="17"/>
      <c r="T176" s="17"/>
      <c r="U176" s="430">
        <f t="shared" si="69"/>
        <v>216330</v>
      </c>
      <c r="V176" s="280">
        <f t="shared" si="69"/>
        <v>76396</v>
      </c>
      <c r="W176" s="280">
        <f t="shared" si="69"/>
        <v>5049</v>
      </c>
      <c r="X176" s="280">
        <f t="shared" si="69"/>
        <v>183030</v>
      </c>
      <c r="Y176" s="280">
        <f t="shared" si="69"/>
        <v>155148</v>
      </c>
      <c r="Z176" s="280">
        <f t="shared" si="69"/>
        <v>338178</v>
      </c>
      <c r="AA176" s="280">
        <f t="shared" si="69"/>
        <v>5990</v>
      </c>
      <c r="AB176" s="280">
        <f t="shared" si="69"/>
        <v>9883</v>
      </c>
      <c r="AC176" s="280">
        <f t="shared" si="69"/>
        <v>354051</v>
      </c>
    </row>
    <row r="177" spans="1:30" s="16" customFormat="1" ht="18" customHeight="1">
      <c r="A177" s="174" t="s">
        <v>372</v>
      </c>
      <c r="B177" s="177" t="s">
        <v>490</v>
      </c>
      <c r="C177" s="337">
        <v>300</v>
      </c>
      <c r="D177" s="139">
        <v>0</v>
      </c>
      <c r="E177" s="431">
        <v>164989</v>
      </c>
      <c r="F177" s="281">
        <v>57560</v>
      </c>
      <c r="G177" s="459">
        <v>1911</v>
      </c>
      <c r="H177" s="281">
        <v>178910</v>
      </c>
      <c r="I177" s="433">
        <v>52466</v>
      </c>
      <c r="J177" s="212">
        <f>+H177+I177</f>
        <v>231376</v>
      </c>
      <c r="K177" s="433">
        <v>5990</v>
      </c>
      <c r="L177" s="219">
        <v>5548</v>
      </c>
      <c r="M177" s="434">
        <f>SUM(H177:L177)-J177</f>
        <v>242914</v>
      </c>
      <c r="P177" s="170" t="s">
        <v>372</v>
      </c>
      <c r="Q177" s="213" t="s">
        <v>490</v>
      </c>
      <c r="U177" s="14"/>
      <c r="V177" s="15"/>
      <c r="W177" s="15"/>
      <c r="X177" s="15"/>
      <c r="Y177" s="15"/>
      <c r="Z177" s="15"/>
      <c r="AA177" s="15"/>
      <c r="AB177" s="15"/>
      <c r="AC177" s="15"/>
    </row>
    <row r="178" spans="1:30" s="16" customFormat="1" ht="18" customHeight="1">
      <c r="A178" s="178" t="s">
        <v>371</v>
      </c>
      <c r="B178" s="177" t="s">
        <v>419</v>
      </c>
      <c r="C178" s="337">
        <v>300</v>
      </c>
      <c r="D178" s="139">
        <v>0</v>
      </c>
      <c r="E178" s="431">
        <v>51341</v>
      </c>
      <c r="F178" s="281">
        <v>18836</v>
      </c>
      <c r="G178" s="459">
        <v>3138</v>
      </c>
      <c r="H178" s="281">
        <v>4120</v>
      </c>
      <c r="I178" s="433">
        <v>102682</v>
      </c>
      <c r="J178" s="212">
        <f>+H178+I178</f>
        <v>106802</v>
      </c>
      <c r="K178" s="433" t="s">
        <v>523</v>
      </c>
      <c r="L178" s="219">
        <v>4335</v>
      </c>
      <c r="M178" s="434">
        <f>SUM(H178:L178)-J178</f>
        <v>111137</v>
      </c>
      <c r="P178" s="180" t="s">
        <v>371</v>
      </c>
      <c r="Q178" s="213" t="s">
        <v>491</v>
      </c>
      <c r="U178" s="14"/>
      <c r="V178" s="15"/>
      <c r="W178" s="15"/>
      <c r="X178" s="15"/>
      <c r="Y178" s="15"/>
      <c r="Z178" s="15"/>
      <c r="AA178" s="15"/>
      <c r="AB178" s="15"/>
      <c r="AC178" s="15"/>
      <c r="AD178" s="17"/>
    </row>
    <row r="179" spans="1:30" s="7" customFormat="1" ht="18" customHeight="1">
      <c r="A179" s="35" t="s">
        <v>395</v>
      </c>
      <c r="B179" s="36" t="s">
        <v>246</v>
      </c>
      <c r="C179" s="386"/>
      <c r="D179" s="387"/>
      <c r="E179" s="393">
        <f>SUM(E180:E182)</f>
        <v>323430</v>
      </c>
      <c r="F179" s="44">
        <f t="shared" ref="F179:J179" si="71">SUM(F180:F182)</f>
        <v>49289</v>
      </c>
      <c r="G179" s="261">
        <f t="shared" si="71"/>
        <v>3922</v>
      </c>
      <c r="H179" s="44">
        <f t="shared" si="71"/>
        <v>334604</v>
      </c>
      <c r="I179" s="46">
        <f t="shared" si="71"/>
        <v>203936</v>
      </c>
      <c r="J179" s="47">
        <f t="shared" si="71"/>
        <v>538540</v>
      </c>
      <c r="K179" s="46" t="s">
        <v>523</v>
      </c>
      <c r="L179" s="47">
        <f>SUM(L180:L182)</f>
        <v>24087</v>
      </c>
      <c r="M179" s="48">
        <f>SUM(M180:M182)</f>
        <v>562627</v>
      </c>
      <c r="P179" s="20" t="s">
        <v>395</v>
      </c>
      <c r="Q179" s="175" t="s">
        <v>246</v>
      </c>
      <c r="U179" s="375">
        <f t="shared" ref="U179:AC179" si="72">E179</f>
        <v>323430</v>
      </c>
      <c r="V179" s="248">
        <f t="shared" si="72"/>
        <v>49289</v>
      </c>
      <c r="W179" s="248">
        <f t="shared" si="72"/>
        <v>3922</v>
      </c>
      <c r="X179" s="248">
        <f t="shared" si="72"/>
        <v>334604</v>
      </c>
      <c r="Y179" s="248">
        <f t="shared" si="72"/>
        <v>203936</v>
      </c>
      <c r="Z179" s="248">
        <f t="shared" si="72"/>
        <v>538540</v>
      </c>
      <c r="AA179" s="248" t="str">
        <f t="shared" si="72"/>
        <v>／</v>
      </c>
      <c r="AB179" s="248">
        <f t="shared" si="72"/>
        <v>24087</v>
      </c>
      <c r="AC179" s="248">
        <f t="shared" si="72"/>
        <v>562627</v>
      </c>
      <c r="AD179" s="3"/>
    </row>
    <row r="180" spans="1:30" ht="18" customHeight="1">
      <c r="A180" s="164" t="s">
        <v>396</v>
      </c>
      <c r="B180" s="153" t="s">
        <v>247</v>
      </c>
      <c r="C180" s="94">
        <v>331</v>
      </c>
      <c r="D180" s="95">
        <v>0</v>
      </c>
      <c r="E180" s="62">
        <v>237668</v>
      </c>
      <c r="F180" s="63">
        <v>49289</v>
      </c>
      <c r="G180" s="64">
        <v>3922</v>
      </c>
      <c r="H180" s="63">
        <v>251523</v>
      </c>
      <c r="I180" s="65">
        <v>142200</v>
      </c>
      <c r="J180" s="106">
        <f>+H180+I180</f>
        <v>393723</v>
      </c>
      <c r="K180" s="254" t="s">
        <v>523</v>
      </c>
      <c r="L180" s="66">
        <v>23183</v>
      </c>
      <c r="M180" s="359">
        <f>SUM(H180:L180)-J180</f>
        <v>416906</v>
      </c>
      <c r="P180" s="22" t="s">
        <v>396</v>
      </c>
      <c r="Q180" s="19" t="s">
        <v>247</v>
      </c>
      <c r="U180" s="6"/>
      <c r="V180" s="4"/>
      <c r="W180" s="4"/>
      <c r="X180" s="4"/>
      <c r="Y180" s="4"/>
      <c r="Z180" s="4"/>
      <c r="AA180" s="4"/>
      <c r="AB180" s="4"/>
      <c r="AC180" s="4"/>
    </row>
    <row r="181" spans="1:30" ht="18" customHeight="1">
      <c r="A181" s="164" t="s">
        <v>397</v>
      </c>
      <c r="B181" s="153" t="s">
        <v>248</v>
      </c>
      <c r="C181" s="57">
        <v>333</v>
      </c>
      <c r="D181" s="58">
        <v>0</v>
      </c>
      <c r="E181" s="90">
        <v>84580</v>
      </c>
      <c r="F181" s="568" t="s">
        <v>444</v>
      </c>
      <c r="G181" s="569"/>
      <c r="H181" s="94">
        <v>81961</v>
      </c>
      <c r="I181" s="98">
        <v>60437</v>
      </c>
      <c r="J181" s="106">
        <f>+H181+I181</f>
        <v>142398</v>
      </c>
      <c r="K181" s="254" t="s">
        <v>523</v>
      </c>
      <c r="L181" s="95">
        <v>904</v>
      </c>
      <c r="M181" s="359">
        <f>SUM(H181:L181)-J181</f>
        <v>143302</v>
      </c>
      <c r="P181" s="22" t="s">
        <v>397</v>
      </c>
      <c r="Q181" s="19" t="s">
        <v>248</v>
      </c>
      <c r="U181" s="6"/>
      <c r="V181" s="4"/>
      <c r="W181" s="4"/>
      <c r="X181" s="4"/>
      <c r="Y181" s="4"/>
      <c r="Z181" s="4"/>
      <c r="AA181" s="4"/>
      <c r="AB181" s="4"/>
      <c r="AC181" s="4"/>
    </row>
    <row r="182" spans="1:30" ht="18" customHeight="1">
      <c r="A182" s="165" t="s">
        <v>398</v>
      </c>
      <c r="B182" s="153" t="s">
        <v>249</v>
      </c>
      <c r="C182" s="57">
        <v>78</v>
      </c>
      <c r="D182" s="58">
        <v>0</v>
      </c>
      <c r="E182" s="62">
        <v>1182</v>
      </c>
      <c r="F182" s="568" t="s">
        <v>444</v>
      </c>
      <c r="G182" s="569"/>
      <c r="H182" s="63">
        <v>1120</v>
      </c>
      <c r="I182" s="65">
        <v>1299</v>
      </c>
      <c r="J182" s="106">
        <f>+H182+I182</f>
        <v>2419</v>
      </c>
      <c r="K182" s="254" t="s">
        <v>523</v>
      </c>
      <c r="L182" s="66">
        <v>0</v>
      </c>
      <c r="M182" s="359">
        <f>SUM(H182:L182)-J182</f>
        <v>2419</v>
      </c>
      <c r="P182" s="168" t="s">
        <v>398</v>
      </c>
      <c r="Q182" s="19" t="s">
        <v>249</v>
      </c>
      <c r="U182" s="6"/>
      <c r="V182" s="4"/>
      <c r="W182" s="4"/>
      <c r="X182" s="4"/>
      <c r="Y182" s="4"/>
      <c r="Z182" s="4"/>
      <c r="AA182" s="4"/>
      <c r="AB182" s="4"/>
      <c r="AC182" s="4"/>
      <c r="AD182" s="7"/>
    </row>
    <row r="183" spans="1:30" s="7" customFormat="1" ht="18" customHeight="1">
      <c r="A183" s="460" t="s">
        <v>250</v>
      </c>
      <c r="B183" s="221" t="s">
        <v>251</v>
      </c>
      <c r="C183" s="99">
        <v>342</v>
      </c>
      <c r="D183" s="100">
        <v>0</v>
      </c>
      <c r="E183" s="101">
        <v>69002</v>
      </c>
      <c r="F183" s="102">
        <v>58091</v>
      </c>
      <c r="G183" s="103">
        <v>2876</v>
      </c>
      <c r="H183" s="102">
        <v>175361</v>
      </c>
      <c r="I183" s="104">
        <v>68485</v>
      </c>
      <c r="J183" s="461">
        <f>+H183+I183</f>
        <v>243846</v>
      </c>
      <c r="K183" s="104">
        <v>2145</v>
      </c>
      <c r="L183" s="105">
        <v>10631</v>
      </c>
      <c r="M183" s="462">
        <f>+H183+I183+K183+L183</f>
        <v>256622</v>
      </c>
      <c r="P183" s="27" t="s">
        <v>250</v>
      </c>
      <c r="Q183" s="222" t="s">
        <v>251</v>
      </c>
      <c r="U183" s="375">
        <f t="shared" ref="U183:AC184" si="73">E183</f>
        <v>69002</v>
      </c>
      <c r="V183" s="248">
        <f t="shared" si="73"/>
        <v>58091</v>
      </c>
      <c r="W183" s="248">
        <f t="shared" si="73"/>
        <v>2876</v>
      </c>
      <c r="X183" s="248">
        <f t="shared" si="73"/>
        <v>175361</v>
      </c>
      <c r="Y183" s="248">
        <f t="shared" si="73"/>
        <v>68485</v>
      </c>
      <c r="Z183" s="248">
        <f t="shared" si="73"/>
        <v>243846</v>
      </c>
      <c r="AA183" s="248">
        <f t="shared" si="73"/>
        <v>2145</v>
      </c>
      <c r="AB183" s="248">
        <f t="shared" si="73"/>
        <v>10631</v>
      </c>
      <c r="AC183" s="248">
        <f t="shared" si="73"/>
        <v>256622</v>
      </c>
    </row>
    <row r="184" spans="1:30" s="7" customFormat="1" ht="18" customHeight="1">
      <c r="A184" s="35" t="s">
        <v>252</v>
      </c>
      <c r="B184" s="36" t="s">
        <v>253</v>
      </c>
      <c r="C184" s="395"/>
      <c r="D184" s="396"/>
      <c r="E184" s="463">
        <f>SUM(E185:E189)</f>
        <v>409183</v>
      </c>
      <c r="F184" s="292">
        <f t="shared" ref="F184:J184" si="74">SUM(F185:F189)</f>
        <v>49856</v>
      </c>
      <c r="G184" s="261">
        <f t="shared" si="74"/>
        <v>6848</v>
      </c>
      <c r="H184" s="292">
        <f>SUM(H185:H189)</f>
        <v>223455</v>
      </c>
      <c r="I184" s="464">
        <f t="shared" si="74"/>
        <v>223828</v>
      </c>
      <c r="J184" s="47">
        <f t="shared" si="74"/>
        <v>447283</v>
      </c>
      <c r="K184" s="464" t="s">
        <v>527</v>
      </c>
      <c r="L184" s="47">
        <f>SUM(L185:L189)</f>
        <v>2395</v>
      </c>
      <c r="M184" s="465">
        <f>SUM(M185:M189)</f>
        <v>449678</v>
      </c>
      <c r="P184" s="20" t="s">
        <v>252</v>
      </c>
      <c r="Q184" s="175" t="s">
        <v>253</v>
      </c>
      <c r="U184" s="375">
        <f t="shared" si="73"/>
        <v>409183</v>
      </c>
      <c r="V184" s="248">
        <f t="shared" si="73"/>
        <v>49856</v>
      </c>
      <c r="W184" s="248">
        <f t="shared" si="73"/>
        <v>6848</v>
      </c>
      <c r="X184" s="248">
        <f t="shared" si="73"/>
        <v>223455</v>
      </c>
      <c r="Y184" s="248">
        <f t="shared" si="73"/>
        <v>223828</v>
      </c>
      <c r="Z184" s="248">
        <f t="shared" si="73"/>
        <v>447283</v>
      </c>
      <c r="AA184" s="248" t="str">
        <f t="shared" si="73"/>
        <v>／</v>
      </c>
      <c r="AB184" s="248">
        <f t="shared" si="73"/>
        <v>2395</v>
      </c>
      <c r="AC184" s="248">
        <f t="shared" si="73"/>
        <v>449678</v>
      </c>
      <c r="AD184" s="3"/>
    </row>
    <row r="185" spans="1:30" ht="18" customHeight="1">
      <c r="A185" s="164" t="s">
        <v>492</v>
      </c>
      <c r="B185" s="153" t="s">
        <v>254</v>
      </c>
      <c r="C185" s="196">
        <v>291</v>
      </c>
      <c r="D185" s="58">
        <v>0</v>
      </c>
      <c r="E185" s="402">
        <v>157067</v>
      </c>
      <c r="F185" s="189">
        <v>49856</v>
      </c>
      <c r="G185" s="362">
        <v>6848</v>
      </c>
      <c r="H185" s="189">
        <v>138161</v>
      </c>
      <c r="I185" s="403">
        <v>102579</v>
      </c>
      <c r="J185" s="106">
        <f>+H185+I185</f>
        <v>240740</v>
      </c>
      <c r="K185" s="403" t="s">
        <v>527</v>
      </c>
      <c r="L185" s="66">
        <v>1388</v>
      </c>
      <c r="M185" s="466">
        <f>SUM(H185:L185)-J185</f>
        <v>242128</v>
      </c>
      <c r="P185" s="22" t="s">
        <v>492</v>
      </c>
      <c r="Q185" s="19" t="s">
        <v>254</v>
      </c>
      <c r="U185" s="6"/>
      <c r="V185" s="4"/>
      <c r="W185" s="4"/>
      <c r="X185" s="4"/>
      <c r="Y185" s="4"/>
      <c r="Z185" s="4"/>
      <c r="AA185" s="4"/>
      <c r="AB185" s="4"/>
      <c r="AC185" s="4"/>
    </row>
    <row r="186" spans="1:30" ht="18" customHeight="1">
      <c r="A186" s="164" t="s">
        <v>255</v>
      </c>
      <c r="B186" s="153" t="s">
        <v>493</v>
      </c>
      <c r="C186" s="196">
        <v>344</v>
      </c>
      <c r="D186" s="58">
        <v>0</v>
      </c>
      <c r="E186" s="402">
        <v>104327</v>
      </c>
      <c r="F186" s="554" t="s">
        <v>537</v>
      </c>
      <c r="G186" s="555"/>
      <c r="H186" s="189">
        <v>32067</v>
      </c>
      <c r="I186" s="403">
        <v>36820</v>
      </c>
      <c r="J186" s="106">
        <f>+H186+I186</f>
        <v>68887</v>
      </c>
      <c r="K186" s="403" t="s">
        <v>527</v>
      </c>
      <c r="L186" s="66">
        <v>483</v>
      </c>
      <c r="M186" s="466">
        <f>SUM(H186:L186)-J186</f>
        <v>69370</v>
      </c>
      <c r="P186" s="22" t="s">
        <v>255</v>
      </c>
      <c r="Q186" s="19" t="s">
        <v>493</v>
      </c>
      <c r="U186" s="6"/>
      <c r="V186" s="4"/>
      <c r="W186" s="4"/>
      <c r="X186" s="4"/>
      <c r="Y186" s="4"/>
      <c r="Z186" s="4"/>
      <c r="AA186" s="4"/>
      <c r="AB186" s="4"/>
      <c r="AC186" s="4"/>
    </row>
    <row r="187" spans="1:30" ht="18" customHeight="1">
      <c r="A187" s="164" t="s">
        <v>256</v>
      </c>
      <c r="B187" s="153" t="s">
        <v>257</v>
      </c>
      <c r="C187" s="196">
        <v>344</v>
      </c>
      <c r="D187" s="58">
        <v>0</v>
      </c>
      <c r="E187" s="402">
        <v>52627</v>
      </c>
      <c r="F187" s="554" t="s">
        <v>537</v>
      </c>
      <c r="G187" s="555"/>
      <c r="H187" s="189">
        <v>24375</v>
      </c>
      <c r="I187" s="403">
        <v>33598</v>
      </c>
      <c r="J187" s="106">
        <f>+H187+I187</f>
        <v>57973</v>
      </c>
      <c r="K187" s="403" t="s">
        <v>527</v>
      </c>
      <c r="L187" s="66">
        <v>166</v>
      </c>
      <c r="M187" s="466">
        <f>SUM(H187:L187)-J187</f>
        <v>58139</v>
      </c>
      <c r="P187" s="22" t="s">
        <v>256</v>
      </c>
      <c r="Q187" s="19" t="s">
        <v>257</v>
      </c>
      <c r="U187" s="6"/>
      <c r="V187" s="4"/>
      <c r="W187" s="4"/>
      <c r="X187" s="4"/>
      <c r="Y187" s="4"/>
      <c r="Z187" s="4"/>
      <c r="AA187" s="4"/>
      <c r="AB187" s="4"/>
      <c r="AC187" s="4"/>
    </row>
    <row r="188" spans="1:30" ht="18" customHeight="1">
      <c r="A188" s="164" t="s">
        <v>258</v>
      </c>
      <c r="B188" s="153" t="s">
        <v>259</v>
      </c>
      <c r="C188" s="196">
        <v>344</v>
      </c>
      <c r="D188" s="58">
        <v>0</v>
      </c>
      <c r="E188" s="402">
        <v>66001</v>
      </c>
      <c r="F188" s="554" t="s">
        <v>537</v>
      </c>
      <c r="G188" s="555"/>
      <c r="H188" s="189">
        <v>20792</v>
      </c>
      <c r="I188" s="403">
        <v>22752</v>
      </c>
      <c r="J188" s="106">
        <f>+H188+I188</f>
        <v>43544</v>
      </c>
      <c r="K188" s="403" t="s">
        <v>527</v>
      </c>
      <c r="L188" s="66">
        <v>244</v>
      </c>
      <c r="M188" s="466">
        <f>SUM(H188:L188)-J188</f>
        <v>43788</v>
      </c>
      <c r="P188" s="22" t="s">
        <v>258</v>
      </c>
      <c r="Q188" s="19" t="s">
        <v>259</v>
      </c>
      <c r="U188" s="6"/>
      <c r="V188" s="4"/>
      <c r="W188" s="4"/>
      <c r="X188" s="4"/>
      <c r="Y188" s="4"/>
      <c r="Z188" s="4"/>
      <c r="AA188" s="4"/>
      <c r="AB188" s="4"/>
      <c r="AC188" s="4"/>
      <c r="AD188" s="1"/>
    </row>
    <row r="189" spans="1:30" s="1" customFormat="1" ht="18" customHeight="1">
      <c r="A189" s="164" t="s">
        <v>260</v>
      </c>
      <c r="B189" s="153" t="s">
        <v>261</v>
      </c>
      <c r="C189" s="189">
        <v>292</v>
      </c>
      <c r="D189" s="66">
        <v>0</v>
      </c>
      <c r="E189" s="402">
        <v>29161</v>
      </c>
      <c r="F189" s="554" t="s">
        <v>537</v>
      </c>
      <c r="G189" s="555"/>
      <c r="H189" s="189">
        <v>8060</v>
      </c>
      <c r="I189" s="403">
        <v>28079</v>
      </c>
      <c r="J189" s="106">
        <f>+H189+I189</f>
        <v>36139</v>
      </c>
      <c r="K189" s="403" t="s">
        <v>527</v>
      </c>
      <c r="L189" s="66">
        <v>114</v>
      </c>
      <c r="M189" s="466">
        <f>SUM(H189:L189)-J189</f>
        <v>36253</v>
      </c>
      <c r="P189" s="22" t="s">
        <v>260</v>
      </c>
      <c r="Q189" s="19" t="s">
        <v>261</v>
      </c>
      <c r="R189" s="3"/>
      <c r="S189" s="3"/>
      <c r="T189" s="3"/>
      <c r="U189" s="467"/>
      <c r="V189" s="277"/>
      <c r="W189" s="277"/>
      <c r="X189" s="277"/>
      <c r="Y189" s="277"/>
      <c r="Z189" s="277"/>
      <c r="AA189" s="277"/>
      <c r="AB189" s="277"/>
      <c r="AC189" s="277"/>
      <c r="AD189" s="7"/>
    </row>
    <row r="190" spans="1:30" s="7" customFormat="1" ht="18" customHeight="1">
      <c r="A190" s="35" t="s">
        <v>494</v>
      </c>
      <c r="B190" s="36" t="s">
        <v>262</v>
      </c>
      <c r="C190" s="424"/>
      <c r="D190" s="425"/>
      <c r="E190" s="468">
        <f>SUM(E191:E194)</f>
        <v>441003</v>
      </c>
      <c r="F190" s="255">
        <f t="shared" ref="F190:M190" si="75">SUM(F191:F194)</f>
        <v>65565</v>
      </c>
      <c r="G190" s="253">
        <f t="shared" si="75"/>
        <v>6603</v>
      </c>
      <c r="H190" s="255">
        <f t="shared" si="75"/>
        <v>416228</v>
      </c>
      <c r="I190" s="251">
        <f t="shared" si="75"/>
        <v>271208</v>
      </c>
      <c r="J190" s="252">
        <f t="shared" si="75"/>
        <v>687436</v>
      </c>
      <c r="K190" s="251" t="s">
        <v>527</v>
      </c>
      <c r="L190" s="252">
        <f t="shared" si="75"/>
        <v>30481</v>
      </c>
      <c r="M190" s="380">
        <f t="shared" si="75"/>
        <v>717917</v>
      </c>
      <c r="P190" s="20">
        <v>33</v>
      </c>
      <c r="Q190" s="175" t="s">
        <v>262</v>
      </c>
      <c r="U190" s="375">
        <f t="shared" ref="U190:AC190" si="76">E190</f>
        <v>441003</v>
      </c>
      <c r="V190" s="248">
        <f t="shared" si="76"/>
        <v>65565</v>
      </c>
      <c r="W190" s="248">
        <f t="shared" si="76"/>
        <v>6603</v>
      </c>
      <c r="X190" s="248">
        <f t="shared" si="76"/>
        <v>416228</v>
      </c>
      <c r="Y190" s="248">
        <f t="shared" si="76"/>
        <v>271208</v>
      </c>
      <c r="Z190" s="248">
        <f t="shared" si="76"/>
        <v>687436</v>
      </c>
      <c r="AA190" s="248" t="str">
        <f t="shared" si="76"/>
        <v>／</v>
      </c>
      <c r="AB190" s="248">
        <f t="shared" si="76"/>
        <v>30481</v>
      </c>
      <c r="AC190" s="248">
        <f t="shared" si="76"/>
        <v>717917</v>
      </c>
      <c r="AD190" s="3"/>
    </row>
    <row r="191" spans="1:30" ht="18" customHeight="1">
      <c r="A191" s="164" t="s">
        <v>263</v>
      </c>
      <c r="B191" s="153" t="s">
        <v>264</v>
      </c>
      <c r="C191" s="244">
        <v>299</v>
      </c>
      <c r="D191" s="66">
        <v>0</v>
      </c>
      <c r="E191" s="330">
        <v>269602</v>
      </c>
      <c r="F191" s="244">
        <v>49152</v>
      </c>
      <c r="G191" s="469">
        <v>3949</v>
      </c>
      <c r="H191" s="244">
        <v>318327</v>
      </c>
      <c r="I191" s="254">
        <v>196465</v>
      </c>
      <c r="J191" s="470">
        <f>SUM(H191:I191)</f>
        <v>514792</v>
      </c>
      <c r="K191" s="66" t="s">
        <v>523</v>
      </c>
      <c r="L191" s="66">
        <v>13878</v>
      </c>
      <c r="M191" s="359">
        <f>SUM(H191:L191)-J191</f>
        <v>528670</v>
      </c>
      <c r="P191" s="22" t="s">
        <v>263</v>
      </c>
      <c r="Q191" s="19" t="s">
        <v>264</v>
      </c>
      <c r="U191" s="6"/>
      <c r="V191" s="4"/>
      <c r="W191" s="4"/>
      <c r="X191" s="4"/>
      <c r="Y191" s="4"/>
      <c r="Z191" s="4"/>
      <c r="AA191" s="4"/>
      <c r="AB191" s="4"/>
      <c r="AC191" s="4"/>
    </row>
    <row r="192" spans="1:30" ht="18" customHeight="1">
      <c r="A192" s="164" t="s">
        <v>265</v>
      </c>
      <c r="B192" s="153" t="s">
        <v>266</v>
      </c>
      <c r="C192" s="244">
        <v>300</v>
      </c>
      <c r="D192" s="66">
        <v>0</v>
      </c>
      <c r="E192" s="330">
        <v>97463</v>
      </c>
      <c r="F192" s="244">
        <v>9071</v>
      </c>
      <c r="G192" s="469">
        <v>1275</v>
      </c>
      <c r="H192" s="244">
        <v>61020</v>
      </c>
      <c r="I192" s="254">
        <v>44840</v>
      </c>
      <c r="J192" s="470">
        <f>SUM(H192:I192)</f>
        <v>105860</v>
      </c>
      <c r="K192" s="66" t="s">
        <v>523</v>
      </c>
      <c r="L192" s="66">
        <v>9394</v>
      </c>
      <c r="M192" s="359">
        <f>SUM(H192:L192)-J192</f>
        <v>115254</v>
      </c>
      <c r="P192" s="22" t="s">
        <v>265</v>
      </c>
      <c r="Q192" s="19" t="s">
        <v>266</v>
      </c>
      <c r="U192" s="6"/>
      <c r="V192" s="4"/>
      <c r="W192" s="4"/>
      <c r="X192" s="4"/>
      <c r="Y192" s="4"/>
      <c r="Z192" s="4"/>
      <c r="AA192" s="4"/>
      <c r="AB192" s="4"/>
      <c r="AC192" s="4"/>
    </row>
    <row r="193" spans="1:30" ht="18" customHeight="1">
      <c r="A193" s="164" t="s">
        <v>267</v>
      </c>
      <c r="B193" s="153" t="s">
        <v>268</v>
      </c>
      <c r="C193" s="257">
        <v>302</v>
      </c>
      <c r="D193" s="95">
        <v>0</v>
      </c>
      <c r="E193" s="330">
        <v>71104</v>
      </c>
      <c r="F193" s="327">
        <v>6597</v>
      </c>
      <c r="G193" s="362">
        <v>1356</v>
      </c>
      <c r="H193" s="244">
        <v>34519</v>
      </c>
      <c r="I193" s="254">
        <v>27686</v>
      </c>
      <c r="J193" s="470">
        <f>SUM(H193:I193)</f>
        <v>62205</v>
      </c>
      <c r="K193" s="66" t="s">
        <v>523</v>
      </c>
      <c r="L193" s="66">
        <v>7126</v>
      </c>
      <c r="M193" s="359">
        <f>SUM(H193:L193)-J193</f>
        <v>69331</v>
      </c>
      <c r="P193" s="22" t="s">
        <v>267</v>
      </c>
      <c r="Q193" s="19" t="s">
        <v>268</v>
      </c>
      <c r="U193" s="6"/>
      <c r="V193" s="4"/>
      <c r="W193" s="4"/>
      <c r="X193" s="4"/>
      <c r="Y193" s="4"/>
      <c r="Z193" s="4"/>
      <c r="AA193" s="4"/>
      <c r="AB193" s="4"/>
      <c r="AC193" s="4"/>
    </row>
    <row r="194" spans="1:30" ht="18" customHeight="1">
      <c r="A194" s="164" t="s">
        <v>269</v>
      </c>
      <c r="B194" s="153" t="s">
        <v>270</v>
      </c>
      <c r="C194" s="242">
        <v>305</v>
      </c>
      <c r="D194" s="58">
        <v>0</v>
      </c>
      <c r="E194" s="330">
        <v>2834</v>
      </c>
      <c r="F194" s="244">
        <v>745</v>
      </c>
      <c r="G194" s="469">
        <v>23</v>
      </c>
      <c r="H194" s="244">
        <v>2362</v>
      </c>
      <c r="I194" s="254">
        <v>2217</v>
      </c>
      <c r="J194" s="470">
        <f>SUM(H194:I194)</f>
        <v>4579</v>
      </c>
      <c r="K194" s="66" t="s">
        <v>523</v>
      </c>
      <c r="L194" s="66">
        <v>83</v>
      </c>
      <c r="M194" s="359">
        <f>SUM(H194:L194)-J194</f>
        <v>4662</v>
      </c>
      <c r="P194" s="22" t="s">
        <v>269</v>
      </c>
      <c r="Q194" s="19" t="s">
        <v>270</v>
      </c>
      <c r="U194" s="6"/>
      <c r="V194" s="4"/>
      <c r="W194" s="4"/>
      <c r="X194" s="4"/>
      <c r="Y194" s="4"/>
      <c r="Z194" s="4"/>
      <c r="AA194" s="4"/>
      <c r="AB194" s="4"/>
      <c r="AC194" s="4"/>
      <c r="AD194" s="7"/>
    </row>
    <row r="195" spans="1:30" s="7" customFormat="1" ht="18" customHeight="1">
      <c r="A195" s="35" t="s">
        <v>271</v>
      </c>
      <c r="B195" s="36" t="s">
        <v>272</v>
      </c>
      <c r="C195" s="395"/>
      <c r="D195" s="396"/>
      <c r="E195" s="255">
        <f>SUM(E196:E197)</f>
        <v>510566</v>
      </c>
      <c r="F195" s="255">
        <f>SUM(F196:F197)</f>
        <v>60502</v>
      </c>
      <c r="G195" s="262">
        <f>SUM(G196:G197)</f>
        <v>5807</v>
      </c>
      <c r="H195" s="255">
        <f>SUM(H196:H197)</f>
        <v>335132</v>
      </c>
      <c r="I195" s="251">
        <f t="shared" ref="I195:M195" si="77">SUM(I196:I197)</f>
        <v>244974</v>
      </c>
      <c r="J195" s="252">
        <f t="shared" si="77"/>
        <v>580106</v>
      </c>
      <c r="K195" s="251">
        <f t="shared" si="77"/>
        <v>2562</v>
      </c>
      <c r="L195" s="252">
        <f t="shared" si="77"/>
        <v>6272</v>
      </c>
      <c r="M195" s="380">
        <f t="shared" si="77"/>
        <v>588940</v>
      </c>
      <c r="P195" s="20" t="s">
        <v>271</v>
      </c>
      <c r="Q195" s="175" t="s">
        <v>272</v>
      </c>
      <c r="U195" s="375">
        <f t="shared" ref="U195:AC195" si="78">E195</f>
        <v>510566</v>
      </c>
      <c r="V195" s="248">
        <f t="shared" si="78"/>
        <v>60502</v>
      </c>
      <c r="W195" s="248">
        <f t="shared" si="78"/>
        <v>5807</v>
      </c>
      <c r="X195" s="248">
        <f t="shared" si="78"/>
        <v>335132</v>
      </c>
      <c r="Y195" s="248">
        <f t="shared" si="78"/>
        <v>244974</v>
      </c>
      <c r="Z195" s="248">
        <f t="shared" si="78"/>
        <v>580106</v>
      </c>
      <c r="AA195" s="248">
        <f t="shared" si="78"/>
        <v>2562</v>
      </c>
      <c r="AB195" s="248">
        <f t="shared" si="78"/>
        <v>6272</v>
      </c>
      <c r="AC195" s="248">
        <f t="shared" si="78"/>
        <v>588940</v>
      </c>
      <c r="AD195" s="3"/>
    </row>
    <row r="196" spans="1:30" ht="18" customHeight="1">
      <c r="A196" s="165" t="s">
        <v>273</v>
      </c>
      <c r="B196" s="153" t="s">
        <v>276</v>
      </c>
      <c r="C196" s="57">
        <v>57</v>
      </c>
      <c r="D196" s="58">
        <v>254</v>
      </c>
      <c r="E196" s="62">
        <v>70098</v>
      </c>
      <c r="F196" s="57">
        <v>60502</v>
      </c>
      <c r="G196" s="56">
        <v>5807</v>
      </c>
      <c r="H196" s="57">
        <v>151308</v>
      </c>
      <c r="I196" s="60">
        <v>78817</v>
      </c>
      <c r="J196" s="106">
        <f>+H196+I196</f>
        <v>230125</v>
      </c>
      <c r="K196" s="60">
        <v>2562</v>
      </c>
      <c r="L196" s="58">
        <v>1826</v>
      </c>
      <c r="M196" s="471">
        <f>+H196+I196+K196+L196</f>
        <v>234513</v>
      </c>
      <c r="P196" s="168" t="s">
        <v>273</v>
      </c>
      <c r="Q196" s="19" t="s">
        <v>276</v>
      </c>
      <c r="U196" s="390"/>
      <c r="V196" s="4"/>
      <c r="W196" s="4"/>
      <c r="X196" s="4"/>
      <c r="Y196" s="4"/>
      <c r="Z196" s="4"/>
      <c r="AA196" s="4"/>
      <c r="AB196" s="4"/>
      <c r="AC196" s="4"/>
    </row>
    <row r="197" spans="1:30" ht="18" customHeight="1">
      <c r="A197" s="164" t="s">
        <v>275</v>
      </c>
      <c r="B197" s="153" t="s">
        <v>274</v>
      </c>
      <c r="C197" s="57">
        <v>335</v>
      </c>
      <c r="D197" s="58">
        <v>0</v>
      </c>
      <c r="E197" s="90">
        <v>440468</v>
      </c>
      <c r="F197" s="552" t="s">
        <v>538</v>
      </c>
      <c r="G197" s="553"/>
      <c r="H197" s="57">
        <v>183824</v>
      </c>
      <c r="I197" s="60">
        <v>166157</v>
      </c>
      <c r="J197" s="106">
        <f>+H197+I197</f>
        <v>349981</v>
      </c>
      <c r="K197" s="65" t="s">
        <v>523</v>
      </c>
      <c r="L197" s="58">
        <v>4446</v>
      </c>
      <c r="M197" s="471">
        <f>+H197+I197+L197</f>
        <v>354427</v>
      </c>
      <c r="P197" s="22" t="s">
        <v>275</v>
      </c>
      <c r="Q197" s="19" t="s">
        <v>274</v>
      </c>
      <c r="U197" s="390"/>
      <c r="V197" s="4"/>
      <c r="W197" s="4"/>
      <c r="X197" s="4"/>
      <c r="Y197" s="4"/>
      <c r="Z197" s="4"/>
      <c r="AA197" s="4"/>
      <c r="AB197" s="4"/>
      <c r="AC197" s="4"/>
      <c r="AD197" s="7"/>
    </row>
    <row r="198" spans="1:30" s="7" customFormat="1" ht="18" customHeight="1">
      <c r="A198" s="35" t="s">
        <v>385</v>
      </c>
      <c r="B198" s="36" t="s">
        <v>420</v>
      </c>
      <c r="C198" s="391"/>
      <c r="D198" s="392"/>
      <c r="E198" s="384">
        <f>SUM(E199:E200)</f>
        <v>128029</v>
      </c>
      <c r="F198" s="271">
        <f t="shared" ref="F198:M198" si="79">SUM(F199:F200)</f>
        <v>15087</v>
      </c>
      <c r="G198" s="264">
        <f t="shared" si="79"/>
        <v>5195</v>
      </c>
      <c r="H198" s="271">
        <f t="shared" si="79"/>
        <v>137793</v>
      </c>
      <c r="I198" s="323">
        <f t="shared" si="79"/>
        <v>100649</v>
      </c>
      <c r="J198" s="203">
        <f t="shared" si="79"/>
        <v>238442</v>
      </c>
      <c r="K198" s="323">
        <f t="shared" si="79"/>
        <v>8693</v>
      </c>
      <c r="L198" s="203">
        <f t="shared" si="79"/>
        <v>47067</v>
      </c>
      <c r="M198" s="412">
        <f t="shared" si="79"/>
        <v>294202</v>
      </c>
      <c r="P198" s="20" t="s">
        <v>385</v>
      </c>
      <c r="Q198" s="175" t="s">
        <v>420</v>
      </c>
      <c r="U198" s="375">
        <f t="shared" ref="U198:AC198" si="80">E198</f>
        <v>128029</v>
      </c>
      <c r="V198" s="248">
        <f t="shared" si="80"/>
        <v>15087</v>
      </c>
      <c r="W198" s="248">
        <f t="shared" si="80"/>
        <v>5195</v>
      </c>
      <c r="X198" s="248">
        <f t="shared" si="80"/>
        <v>137793</v>
      </c>
      <c r="Y198" s="248">
        <f t="shared" si="80"/>
        <v>100649</v>
      </c>
      <c r="Z198" s="248">
        <f t="shared" si="80"/>
        <v>238442</v>
      </c>
      <c r="AA198" s="248">
        <f t="shared" si="80"/>
        <v>8693</v>
      </c>
      <c r="AB198" s="248">
        <f t="shared" si="80"/>
        <v>47067</v>
      </c>
      <c r="AC198" s="248">
        <f t="shared" si="80"/>
        <v>294202</v>
      </c>
      <c r="AD198" s="3"/>
    </row>
    <row r="199" spans="1:30" ht="18" customHeight="1">
      <c r="A199" s="164" t="s">
        <v>386</v>
      </c>
      <c r="B199" s="153" t="s">
        <v>495</v>
      </c>
      <c r="C199" s="242">
        <v>289</v>
      </c>
      <c r="D199" s="58">
        <v>0</v>
      </c>
      <c r="E199" s="327">
        <v>96670</v>
      </c>
      <c r="F199" s="242">
        <v>12074</v>
      </c>
      <c r="G199" s="315">
        <v>3914</v>
      </c>
      <c r="H199" s="242">
        <v>118570</v>
      </c>
      <c r="I199" s="294">
        <v>80339</v>
      </c>
      <c r="J199" s="190">
        <f>+H199+I199</f>
        <v>198909</v>
      </c>
      <c r="K199" s="294">
        <v>8693</v>
      </c>
      <c r="L199" s="58">
        <v>39279</v>
      </c>
      <c r="M199" s="359">
        <f>SUM(H199:L199)-J199</f>
        <v>246881</v>
      </c>
      <c r="P199" s="22" t="s">
        <v>386</v>
      </c>
      <c r="Q199" s="19" t="s">
        <v>495</v>
      </c>
      <c r="U199" s="6"/>
      <c r="V199" s="4"/>
      <c r="W199" s="4"/>
      <c r="X199" s="4"/>
      <c r="Y199" s="4"/>
      <c r="Z199" s="4"/>
      <c r="AA199" s="4"/>
      <c r="AB199" s="4"/>
      <c r="AC199" s="4"/>
    </row>
    <row r="200" spans="1:30" ht="18" customHeight="1">
      <c r="A200" s="165" t="s">
        <v>387</v>
      </c>
      <c r="B200" s="153" t="s">
        <v>496</v>
      </c>
      <c r="C200" s="242">
        <v>287</v>
      </c>
      <c r="D200" s="58">
        <v>0</v>
      </c>
      <c r="E200" s="327">
        <v>31359</v>
      </c>
      <c r="F200" s="244">
        <v>3013</v>
      </c>
      <c r="G200" s="362">
        <v>1281</v>
      </c>
      <c r="H200" s="244">
        <v>19223</v>
      </c>
      <c r="I200" s="254">
        <v>20310</v>
      </c>
      <c r="J200" s="106">
        <f>+H200+I200</f>
        <v>39533</v>
      </c>
      <c r="K200" s="254" t="s">
        <v>523</v>
      </c>
      <c r="L200" s="66">
        <v>7788</v>
      </c>
      <c r="M200" s="359">
        <f>SUM(H200:L200)-J200</f>
        <v>47321</v>
      </c>
      <c r="P200" s="168" t="s">
        <v>387</v>
      </c>
      <c r="Q200" s="19" t="s">
        <v>496</v>
      </c>
      <c r="U200" s="6"/>
      <c r="V200" s="4"/>
      <c r="W200" s="4"/>
      <c r="X200" s="4"/>
      <c r="Y200" s="4"/>
      <c r="Z200" s="4"/>
      <c r="AA200" s="4"/>
      <c r="AB200" s="4"/>
      <c r="AC200" s="4"/>
      <c r="AD200" s="7"/>
    </row>
    <row r="201" spans="1:30" s="7" customFormat="1" ht="18" customHeight="1">
      <c r="A201" s="35" t="s">
        <v>497</v>
      </c>
      <c r="B201" s="36" t="s">
        <v>277</v>
      </c>
      <c r="C201" s="391"/>
      <c r="D201" s="392"/>
      <c r="E201" s="472" t="s">
        <v>503</v>
      </c>
      <c r="F201" s="473">
        <f>SUM(F202:F209)</f>
        <v>55958</v>
      </c>
      <c r="G201" s="474">
        <f t="shared" ref="G201" si="81">SUM(G202:G209)</f>
        <v>7664</v>
      </c>
      <c r="H201" s="473">
        <f>SUM(H202:H209)</f>
        <v>339986</v>
      </c>
      <c r="I201" s="475">
        <f>SUM(I202:I209)</f>
        <v>271865</v>
      </c>
      <c r="J201" s="252">
        <f>SUM(J202:J209)</f>
        <v>611851</v>
      </c>
      <c r="K201" s="475" t="s">
        <v>523</v>
      </c>
      <c r="L201" s="252">
        <f>SUM(L202:L209)</f>
        <v>16772</v>
      </c>
      <c r="M201" s="476">
        <f>SUM(M202:M209)</f>
        <v>628623</v>
      </c>
      <c r="P201" s="20">
        <v>36</v>
      </c>
      <c r="Q201" s="175" t="s">
        <v>277</v>
      </c>
      <c r="U201" s="375" t="str">
        <f t="shared" ref="U201:AC201" si="82">E201</f>
        <v>－</v>
      </c>
      <c r="V201" s="248">
        <f t="shared" si="82"/>
        <v>55958</v>
      </c>
      <c r="W201" s="248">
        <f t="shared" si="82"/>
        <v>7664</v>
      </c>
      <c r="X201" s="248">
        <f t="shared" si="82"/>
        <v>339986</v>
      </c>
      <c r="Y201" s="248">
        <f t="shared" si="82"/>
        <v>271865</v>
      </c>
      <c r="Z201" s="248">
        <f t="shared" si="82"/>
        <v>611851</v>
      </c>
      <c r="AA201" s="248" t="str">
        <f t="shared" si="82"/>
        <v>／</v>
      </c>
      <c r="AB201" s="248">
        <f t="shared" si="82"/>
        <v>16772</v>
      </c>
      <c r="AC201" s="248">
        <f t="shared" si="82"/>
        <v>628623</v>
      </c>
      <c r="AD201" s="3"/>
    </row>
    <row r="202" spans="1:30" ht="18" customHeight="1">
      <c r="A202" s="164" t="s">
        <v>278</v>
      </c>
      <c r="B202" s="153" t="s">
        <v>279</v>
      </c>
      <c r="C202" s="477">
        <v>291</v>
      </c>
      <c r="D202" s="58">
        <v>0</v>
      </c>
      <c r="E202" s="478">
        <v>96061</v>
      </c>
      <c r="F202" s="479">
        <v>15345</v>
      </c>
      <c r="G202" s="480">
        <v>3449</v>
      </c>
      <c r="H202" s="263">
        <v>66784</v>
      </c>
      <c r="I202" s="481">
        <v>99144</v>
      </c>
      <c r="J202" s="106">
        <f t="shared" ref="J202:J209" si="83">+H202+I202</f>
        <v>165928</v>
      </c>
      <c r="K202" s="66" t="s">
        <v>523</v>
      </c>
      <c r="L202" s="66">
        <v>6700</v>
      </c>
      <c r="M202" s="482">
        <f t="shared" ref="M202:M209" si="84">SUM(H202:L202)-J202</f>
        <v>172628</v>
      </c>
      <c r="P202" s="22" t="s">
        <v>278</v>
      </c>
      <c r="Q202" s="19" t="s">
        <v>279</v>
      </c>
      <c r="U202" s="390">
        <f>E202</f>
        <v>96061</v>
      </c>
      <c r="V202" s="4"/>
      <c r="W202" s="4"/>
      <c r="X202" s="4"/>
      <c r="Y202" s="4"/>
      <c r="Z202" s="4"/>
      <c r="AA202" s="4"/>
      <c r="AB202" s="4"/>
      <c r="AC202" s="4"/>
    </row>
    <row r="203" spans="1:30" ht="18" customHeight="1">
      <c r="A203" s="164" t="s">
        <v>280</v>
      </c>
      <c r="B203" s="153" t="s">
        <v>281</v>
      </c>
      <c r="C203" s="477">
        <v>291</v>
      </c>
      <c r="D203" s="58">
        <v>0</v>
      </c>
      <c r="E203" s="478">
        <v>96184</v>
      </c>
      <c r="F203" s="479">
        <v>15673</v>
      </c>
      <c r="G203" s="480">
        <v>1617</v>
      </c>
      <c r="H203" s="483">
        <v>92497</v>
      </c>
      <c r="I203" s="484">
        <v>56199</v>
      </c>
      <c r="J203" s="106">
        <f t="shared" si="83"/>
        <v>148696</v>
      </c>
      <c r="K203" s="66" t="s">
        <v>523</v>
      </c>
      <c r="L203" s="95">
        <v>2852</v>
      </c>
      <c r="M203" s="482">
        <f t="shared" si="84"/>
        <v>151548</v>
      </c>
      <c r="P203" s="22" t="s">
        <v>280</v>
      </c>
      <c r="Q203" s="19" t="s">
        <v>281</v>
      </c>
      <c r="U203" s="390">
        <f t="shared" ref="U203:U204" si="85">E203</f>
        <v>96184</v>
      </c>
      <c r="V203" s="4"/>
      <c r="W203" s="4"/>
      <c r="X203" s="4"/>
      <c r="Y203" s="4"/>
      <c r="Z203" s="4"/>
      <c r="AA203" s="4"/>
      <c r="AB203" s="4"/>
      <c r="AC203" s="4"/>
    </row>
    <row r="204" spans="1:30" ht="18" customHeight="1">
      <c r="A204" s="164" t="s">
        <v>282</v>
      </c>
      <c r="B204" s="153" t="s">
        <v>173</v>
      </c>
      <c r="C204" s="483">
        <v>292</v>
      </c>
      <c r="D204" s="95">
        <v>0</v>
      </c>
      <c r="E204" s="478">
        <v>98037</v>
      </c>
      <c r="F204" s="479">
        <v>16307</v>
      </c>
      <c r="G204" s="480">
        <v>2208</v>
      </c>
      <c r="H204" s="263">
        <v>121155</v>
      </c>
      <c r="I204" s="481">
        <v>53825</v>
      </c>
      <c r="J204" s="106">
        <f t="shared" si="83"/>
        <v>174980</v>
      </c>
      <c r="K204" s="66" t="s">
        <v>523</v>
      </c>
      <c r="L204" s="66">
        <v>5021</v>
      </c>
      <c r="M204" s="482">
        <f t="shared" si="84"/>
        <v>180001</v>
      </c>
      <c r="P204" s="22" t="s">
        <v>282</v>
      </c>
      <c r="Q204" s="19" t="s">
        <v>173</v>
      </c>
      <c r="U204" s="390">
        <f t="shared" si="85"/>
        <v>98037</v>
      </c>
      <c r="V204" s="4"/>
      <c r="W204" s="4"/>
      <c r="X204" s="4"/>
      <c r="Y204" s="4"/>
      <c r="Z204" s="4"/>
      <c r="AA204" s="4"/>
      <c r="AB204" s="4"/>
      <c r="AC204" s="4"/>
    </row>
    <row r="205" spans="1:30" ht="18" customHeight="1">
      <c r="A205" s="12" t="s">
        <v>283</v>
      </c>
      <c r="B205" s="149" t="s">
        <v>284</v>
      </c>
      <c r="C205" s="477">
        <v>353</v>
      </c>
      <c r="D205" s="58">
        <v>0</v>
      </c>
      <c r="E205" s="478" t="s">
        <v>503</v>
      </c>
      <c r="F205" s="479">
        <v>2580</v>
      </c>
      <c r="G205" s="480">
        <v>98</v>
      </c>
      <c r="H205" s="263">
        <v>16818</v>
      </c>
      <c r="I205" s="481">
        <v>13331</v>
      </c>
      <c r="J205" s="106">
        <f t="shared" si="83"/>
        <v>30149</v>
      </c>
      <c r="K205" s="66" t="s">
        <v>523</v>
      </c>
      <c r="L205" s="66">
        <v>499</v>
      </c>
      <c r="M205" s="482">
        <f t="shared" si="84"/>
        <v>30648</v>
      </c>
      <c r="P205" s="12" t="s">
        <v>283</v>
      </c>
      <c r="Q205" s="149" t="s">
        <v>284</v>
      </c>
      <c r="U205" s="390"/>
      <c r="V205" s="4"/>
      <c r="W205" s="4"/>
      <c r="X205" s="4"/>
      <c r="Y205" s="4"/>
      <c r="Z205" s="4"/>
      <c r="AA205" s="4"/>
      <c r="AB205" s="4"/>
      <c r="AC205" s="4"/>
    </row>
    <row r="206" spans="1:30" ht="18" customHeight="1">
      <c r="A206" s="164" t="s">
        <v>285</v>
      </c>
      <c r="B206" s="153" t="s">
        <v>286</v>
      </c>
      <c r="C206" s="477">
        <v>313</v>
      </c>
      <c r="D206" s="58">
        <v>0</v>
      </c>
      <c r="E206" s="478" t="s">
        <v>503</v>
      </c>
      <c r="F206" s="479">
        <v>1523</v>
      </c>
      <c r="G206" s="480">
        <v>86</v>
      </c>
      <c r="H206" s="483">
        <v>6847</v>
      </c>
      <c r="I206" s="484">
        <v>8063</v>
      </c>
      <c r="J206" s="106">
        <f t="shared" si="83"/>
        <v>14910</v>
      </c>
      <c r="K206" s="66" t="s">
        <v>523</v>
      </c>
      <c r="L206" s="95">
        <v>1327</v>
      </c>
      <c r="M206" s="482">
        <f t="shared" si="84"/>
        <v>16237</v>
      </c>
      <c r="P206" s="22" t="s">
        <v>285</v>
      </c>
      <c r="Q206" s="19" t="s">
        <v>286</v>
      </c>
      <c r="U206" s="390"/>
      <c r="V206" s="4"/>
      <c r="W206" s="4"/>
      <c r="X206" s="4"/>
      <c r="Y206" s="4"/>
      <c r="Z206" s="4"/>
      <c r="AA206" s="4"/>
      <c r="AB206" s="4"/>
      <c r="AC206" s="4"/>
    </row>
    <row r="207" spans="1:30" ht="18" customHeight="1">
      <c r="A207" s="164" t="s">
        <v>287</v>
      </c>
      <c r="B207" s="153" t="s">
        <v>288</v>
      </c>
      <c r="C207" s="477">
        <v>313</v>
      </c>
      <c r="D207" s="58">
        <v>0</v>
      </c>
      <c r="E207" s="478" t="s">
        <v>503</v>
      </c>
      <c r="F207" s="479">
        <v>1931</v>
      </c>
      <c r="G207" s="480">
        <v>97</v>
      </c>
      <c r="H207" s="263">
        <v>9753</v>
      </c>
      <c r="I207" s="481">
        <v>17515</v>
      </c>
      <c r="J207" s="106">
        <f t="shared" si="83"/>
        <v>27268</v>
      </c>
      <c r="K207" s="66" t="s">
        <v>523</v>
      </c>
      <c r="L207" s="66">
        <v>326</v>
      </c>
      <c r="M207" s="482">
        <f t="shared" si="84"/>
        <v>27594</v>
      </c>
      <c r="P207" s="22" t="s">
        <v>287</v>
      </c>
      <c r="Q207" s="19" t="s">
        <v>288</v>
      </c>
      <c r="U207" s="390"/>
      <c r="V207" s="4"/>
      <c r="W207" s="4"/>
      <c r="X207" s="4"/>
      <c r="Y207" s="4"/>
      <c r="Z207" s="4"/>
      <c r="AA207" s="4"/>
      <c r="AB207" s="4"/>
      <c r="AC207" s="4"/>
    </row>
    <row r="208" spans="1:30" ht="18" customHeight="1">
      <c r="A208" s="164" t="s">
        <v>289</v>
      </c>
      <c r="B208" s="153" t="s">
        <v>290</v>
      </c>
      <c r="C208" s="477">
        <v>313</v>
      </c>
      <c r="D208" s="58">
        <v>0</v>
      </c>
      <c r="E208" s="478" t="s">
        <v>503</v>
      </c>
      <c r="F208" s="479">
        <v>2599</v>
      </c>
      <c r="G208" s="480">
        <v>109</v>
      </c>
      <c r="H208" s="263">
        <v>12131</v>
      </c>
      <c r="I208" s="481">
        <v>11560</v>
      </c>
      <c r="J208" s="106">
        <f t="shared" si="83"/>
        <v>23691</v>
      </c>
      <c r="K208" s="66" t="s">
        <v>523</v>
      </c>
      <c r="L208" s="66">
        <v>47</v>
      </c>
      <c r="M208" s="482">
        <f t="shared" si="84"/>
        <v>23738</v>
      </c>
      <c r="P208" s="22" t="s">
        <v>289</v>
      </c>
      <c r="Q208" s="19" t="s">
        <v>290</v>
      </c>
      <c r="U208" s="390"/>
      <c r="V208" s="4"/>
      <c r="W208" s="4"/>
      <c r="X208" s="4"/>
      <c r="Y208" s="4"/>
      <c r="Z208" s="4"/>
      <c r="AA208" s="4"/>
      <c r="AB208" s="4"/>
      <c r="AC208" s="4"/>
      <c r="AD208" s="7"/>
    </row>
    <row r="209" spans="1:30" ht="18" customHeight="1">
      <c r="A209" s="12" t="s">
        <v>421</v>
      </c>
      <c r="B209" s="179" t="s">
        <v>388</v>
      </c>
      <c r="C209" s="477">
        <v>358</v>
      </c>
      <c r="D209" s="58">
        <v>0</v>
      </c>
      <c r="E209" s="478" t="s">
        <v>503</v>
      </c>
      <c r="F209" s="485" t="s">
        <v>523</v>
      </c>
      <c r="G209" s="376" t="s">
        <v>523</v>
      </c>
      <c r="H209" s="263">
        <v>14001</v>
      </c>
      <c r="I209" s="481">
        <v>12228</v>
      </c>
      <c r="J209" s="106">
        <f t="shared" si="83"/>
        <v>26229</v>
      </c>
      <c r="K209" s="66" t="s">
        <v>523</v>
      </c>
      <c r="L209" s="66">
        <v>0</v>
      </c>
      <c r="M209" s="482">
        <f t="shared" si="84"/>
        <v>26229</v>
      </c>
      <c r="P209" s="12" t="s">
        <v>421</v>
      </c>
      <c r="Q209" s="179" t="s">
        <v>388</v>
      </c>
      <c r="R209" s="40"/>
      <c r="S209" s="40"/>
      <c r="T209" s="40"/>
      <c r="U209" s="390"/>
      <c r="V209" s="4"/>
      <c r="W209" s="4"/>
      <c r="X209" s="4"/>
      <c r="Y209" s="4"/>
      <c r="Z209" s="4"/>
      <c r="AA209" s="4"/>
      <c r="AB209" s="4"/>
      <c r="AC209" s="4"/>
      <c r="AD209" s="7"/>
    </row>
    <row r="210" spans="1:30" s="7" customFormat="1" ht="18" customHeight="1">
      <c r="A210" s="35" t="s">
        <v>291</v>
      </c>
      <c r="B210" s="36" t="s">
        <v>292</v>
      </c>
      <c r="C210" s="391"/>
      <c r="D210" s="392"/>
      <c r="E210" s="384">
        <f>SUM(E211:E212)</f>
        <v>192280</v>
      </c>
      <c r="F210" s="255">
        <f>SUM(F211:F212)</f>
        <v>27427</v>
      </c>
      <c r="G210" s="262">
        <f t="shared" ref="G210:I210" si="86">SUM(G211:G212)</f>
        <v>2007</v>
      </c>
      <c r="H210" s="255">
        <f t="shared" si="86"/>
        <v>195198</v>
      </c>
      <c r="I210" s="251">
        <f t="shared" si="86"/>
        <v>144257</v>
      </c>
      <c r="J210" s="252">
        <f>SUM(J211:J212)</f>
        <v>339455</v>
      </c>
      <c r="K210" s="251" t="s">
        <v>527</v>
      </c>
      <c r="L210" s="252">
        <f>SUM(L211:L212)</f>
        <v>24511</v>
      </c>
      <c r="M210" s="380">
        <f>SUM(M211:M212)</f>
        <v>363966</v>
      </c>
      <c r="P210" s="20" t="s">
        <v>291</v>
      </c>
      <c r="Q210" s="175" t="s">
        <v>292</v>
      </c>
      <c r="U210" s="375">
        <f t="shared" ref="U210:AC210" si="87">E210</f>
        <v>192280</v>
      </c>
      <c r="V210" s="248">
        <f t="shared" si="87"/>
        <v>27427</v>
      </c>
      <c r="W210" s="248">
        <f t="shared" si="87"/>
        <v>2007</v>
      </c>
      <c r="X210" s="248">
        <f t="shared" si="87"/>
        <v>195198</v>
      </c>
      <c r="Y210" s="248">
        <f t="shared" si="87"/>
        <v>144257</v>
      </c>
      <c r="Z210" s="248">
        <f t="shared" si="87"/>
        <v>339455</v>
      </c>
      <c r="AA210" s="248" t="str">
        <f t="shared" si="87"/>
        <v>／</v>
      </c>
      <c r="AB210" s="248">
        <f t="shared" si="87"/>
        <v>24511</v>
      </c>
      <c r="AC210" s="248">
        <f t="shared" si="87"/>
        <v>363966</v>
      </c>
      <c r="AD210" s="3"/>
    </row>
    <row r="211" spans="1:30" ht="18" customHeight="1">
      <c r="A211" s="164" t="s">
        <v>539</v>
      </c>
      <c r="B211" s="153" t="s">
        <v>293</v>
      </c>
      <c r="C211" s="57">
        <v>292</v>
      </c>
      <c r="D211" s="58">
        <v>0</v>
      </c>
      <c r="E211" s="90">
        <v>103271</v>
      </c>
      <c r="F211" s="131">
        <v>27427</v>
      </c>
      <c r="G211" s="132">
        <v>2007</v>
      </c>
      <c r="H211" s="131">
        <v>114922</v>
      </c>
      <c r="I211" s="133">
        <v>87187</v>
      </c>
      <c r="J211" s="486">
        <f>SUM(H211:I211)</f>
        <v>202109</v>
      </c>
      <c r="K211" s="254" t="s">
        <v>523</v>
      </c>
      <c r="L211" s="133">
        <v>9542</v>
      </c>
      <c r="M211" s="359">
        <f>SUM(H211:L211)-J211</f>
        <v>211651</v>
      </c>
      <c r="P211" s="22" t="s">
        <v>539</v>
      </c>
      <c r="Q211" s="19" t="s">
        <v>293</v>
      </c>
      <c r="U211" s="6"/>
      <c r="V211" s="4"/>
      <c r="W211" s="4"/>
      <c r="X211" s="4"/>
      <c r="Y211" s="4"/>
      <c r="Z211" s="4"/>
      <c r="AA211" s="4"/>
      <c r="AB211" s="4"/>
      <c r="AC211" s="4"/>
    </row>
    <row r="212" spans="1:30" ht="18" customHeight="1">
      <c r="A212" s="165" t="s">
        <v>540</v>
      </c>
      <c r="B212" s="153" t="s">
        <v>294</v>
      </c>
      <c r="C212" s="91">
        <v>292</v>
      </c>
      <c r="D212" s="97" t="s">
        <v>503</v>
      </c>
      <c r="E212" s="90">
        <v>89009</v>
      </c>
      <c r="F212" s="557" t="s">
        <v>541</v>
      </c>
      <c r="G212" s="558"/>
      <c r="H212" s="134">
        <v>80276</v>
      </c>
      <c r="I212" s="133">
        <v>57070</v>
      </c>
      <c r="J212" s="486">
        <f>SUM(H212:I212)</f>
        <v>137346</v>
      </c>
      <c r="K212" s="254" t="s">
        <v>523</v>
      </c>
      <c r="L212" s="133">
        <v>14969</v>
      </c>
      <c r="M212" s="359">
        <f>SUM(H212:L212)-J212</f>
        <v>152315</v>
      </c>
      <c r="P212" s="168" t="s">
        <v>540</v>
      </c>
      <c r="Q212" s="19" t="s">
        <v>294</v>
      </c>
      <c r="U212" s="6"/>
      <c r="V212" s="4"/>
      <c r="W212" s="4"/>
      <c r="X212" s="4"/>
      <c r="Y212" s="4"/>
      <c r="Z212" s="4"/>
      <c r="AA212" s="4"/>
      <c r="AB212" s="4"/>
      <c r="AC212" s="4"/>
      <c r="AD212" s="7"/>
    </row>
    <row r="213" spans="1:30" s="7" customFormat="1" ht="18" customHeight="1">
      <c r="A213" s="208" t="s">
        <v>295</v>
      </c>
      <c r="B213" s="166" t="s">
        <v>296</v>
      </c>
      <c r="C213" s="395"/>
      <c r="D213" s="396"/>
      <c r="E213" s="388" t="s">
        <v>506</v>
      </c>
      <c r="F213" s="259">
        <f>SUM(F214:F217)</f>
        <v>35426</v>
      </c>
      <c r="G213" s="144">
        <f>SUM(G214:G217)</f>
        <v>2948</v>
      </c>
      <c r="H213" s="259">
        <f>SUM(H214:H217)</f>
        <v>221852</v>
      </c>
      <c r="I213" s="487">
        <f>SUM(I214:I217)</f>
        <v>177033</v>
      </c>
      <c r="J213" s="252">
        <f>SUM(J214:J217)</f>
        <v>398885</v>
      </c>
      <c r="K213" s="488" t="s">
        <v>527</v>
      </c>
      <c r="L213" s="252">
        <f>SUM(L214:L217)</f>
        <v>39755</v>
      </c>
      <c r="M213" s="489">
        <f>SUM(M214:M217)</f>
        <v>438640</v>
      </c>
      <c r="P213" s="20" t="s">
        <v>295</v>
      </c>
      <c r="Q213" s="175" t="s">
        <v>296</v>
      </c>
      <c r="U213" s="375" t="str">
        <f t="shared" ref="U213:AC213" si="88">E213</f>
        <v>－</v>
      </c>
      <c r="V213" s="248">
        <f t="shared" si="88"/>
        <v>35426</v>
      </c>
      <c r="W213" s="248">
        <f t="shared" si="88"/>
        <v>2948</v>
      </c>
      <c r="X213" s="248">
        <f t="shared" si="88"/>
        <v>221852</v>
      </c>
      <c r="Y213" s="248">
        <f t="shared" si="88"/>
        <v>177033</v>
      </c>
      <c r="Z213" s="248">
        <f t="shared" si="88"/>
        <v>398885</v>
      </c>
      <c r="AA213" s="248" t="str">
        <f t="shared" si="88"/>
        <v>／</v>
      </c>
      <c r="AB213" s="248">
        <f t="shared" si="88"/>
        <v>39755</v>
      </c>
      <c r="AC213" s="248">
        <f t="shared" si="88"/>
        <v>438640</v>
      </c>
      <c r="AD213" s="3"/>
    </row>
    <row r="214" spans="1:30" ht="18" customHeight="1">
      <c r="A214" s="22" t="s">
        <v>297</v>
      </c>
      <c r="B214" s="151" t="s">
        <v>298</v>
      </c>
      <c r="C214" s="57">
        <v>301</v>
      </c>
      <c r="D214" s="58">
        <v>0</v>
      </c>
      <c r="E214" s="62">
        <v>178525</v>
      </c>
      <c r="F214" s="63">
        <v>26601</v>
      </c>
      <c r="G214" s="64">
        <v>2103</v>
      </c>
      <c r="H214" s="63">
        <v>151188</v>
      </c>
      <c r="I214" s="65">
        <v>131049</v>
      </c>
      <c r="J214" s="106">
        <f>+H214+I214</f>
        <v>282237</v>
      </c>
      <c r="K214" s="320" t="s">
        <v>523</v>
      </c>
      <c r="L214" s="66">
        <v>33162</v>
      </c>
      <c r="M214" s="360">
        <f>SUM(H214:L214)-J214</f>
        <v>315399</v>
      </c>
      <c r="P214" s="22" t="s">
        <v>297</v>
      </c>
      <c r="Q214" s="19" t="s">
        <v>298</v>
      </c>
      <c r="U214" s="390">
        <f>E214</f>
        <v>178525</v>
      </c>
      <c r="V214" s="4"/>
      <c r="W214" s="4"/>
      <c r="X214" s="4"/>
      <c r="Y214" s="4"/>
      <c r="Z214" s="4"/>
      <c r="AA214" s="4"/>
      <c r="AB214" s="4"/>
      <c r="AC214" s="4"/>
    </row>
    <row r="215" spans="1:30" ht="18" customHeight="1">
      <c r="A215" s="12" t="s">
        <v>299</v>
      </c>
      <c r="B215" s="149" t="s">
        <v>300</v>
      </c>
      <c r="C215" s="57">
        <v>295</v>
      </c>
      <c r="D215" s="58">
        <v>0</v>
      </c>
      <c r="E215" s="90" t="s">
        <v>503</v>
      </c>
      <c r="F215" s="91">
        <v>5642</v>
      </c>
      <c r="G215" s="92">
        <v>462</v>
      </c>
      <c r="H215" s="91">
        <v>38661</v>
      </c>
      <c r="I215" s="93">
        <v>23617</v>
      </c>
      <c r="J215" s="490">
        <f>+H215+I215</f>
        <v>62278</v>
      </c>
      <c r="K215" s="320" t="s">
        <v>523</v>
      </c>
      <c r="L215" s="97">
        <v>4819</v>
      </c>
      <c r="M215" s="360">
        <f>SUM(H215:L215)-J215</f>
        <v>67097</v>
      </c>
      <c r="P215" s="12" t="s">
        <v>299</v>
      </c>
      <c r="Q215" s="149" t="s">
        <v>300</v>
      </c>
      <c r="U215" s="6"/>
      <c r="V215" s="4"/>
      <c r="W215" s="4"/>
      <c r="X215" s="4"/>
      <c r="Y215" s="4"/>
      <c r="Z215" s="4"/>
      <c r="AA215" s="4"/>
      <c r="AB215" s="4"/>
      <c r="AC215" s="4"/>
    </row>
    <row r="216" spans="1:30" ht="18" customHeight="1">
      <c r="A216" s="22" t="s">
        <v>301</v>
      </c>
      <c r="B216" s="151" t="s">
        <v>302</v>
      </c>
      <c r="C216" s="94">
        <v>288</v>
      </c>
      <c r="D216" s="95">
        <v>0</v>
      </c>
      <c r="E216" s="90" t="s">
        <v>503</v>
      </c>
      <c r="F216" s="63">
        <v>2736</v>
      </c>
      <c r="G216" s="64">
        <v>360</v>
      </c>
      <c r="H216" s="63">
        <v>27177</v>
      </c>
      <c r="I216" s="65">
        <v>20173</v>
      </c>
      <c r="J216" s="106">
        <f>+H216+I216</f>
        <v>47350</v>
      </c>
      <c r="K216" s="320" t="s">
        <v>523</v>
      </c>
      <c r="L216" s="66">
        <v>1635</v>
      </c>
      <c r="M216" s="360">
        <f>SUM(H216:L216)-J216</f>
        <v>48985</v>
      </c>
      <c r="P216" s="22" t="s">
        <v>301</v>
      </c>
      <c r="Q216" s="19" t="s">
        <v>302</v>
      </c>
      <c r="U216" s="6"/>
      <c r="V216" s="4"/>
      <c r="W216" s="4"/>
      <c r="X216" s="4"/>
      <c r="Y216" s="4"/>
      <c r="Z216" s="4"/>
      <c r="AA216" s="4"/>
      <c r="AB216" s="4"/>
      <c r="AC216" s="4"/>
    </row>
    <row r="217" spans="1:30" ht="18" customHeight="1">
      <c r="A217" s="168" t="s">
        <v>303</v>
      </c>
      <c r="B217" s="151" t="s">
        <v>304</v>
      </c>
      <c r="C217" s="94">
        <v>234</v>
      </c>
      <c r="D217" s="95">
        <v>0</v>
      </c>
      <c r="E217" s="96" t="s">
        <v>503</v>
      </c>
      <c r="F217" s="63">
        <v>447</v>
      </c>
      <c r="G217" s="64">
        <v>23</v>
      </c>
      <c r="H217" s="63">
        <v>4826</v>
      </c>
      <c r="I217" s="65">
        <v>2194</v>
      </c>
      <c r="J217" s="106">
        <f>+H217+I217</f>
        <v>7020</v>
      </c>
      <c r="K217" s="320" t="s">
        <v>523</v>
      </c>
      <c r="L217" s="66">
        <v>139</v>
      </c>
      <c r="M217" s="360">
        <f>SUM(H217:L217)-J217</f>
        <v>7159</v>
      </c>
      <c r="P217" s="168" t="s">
        <v>303</v>
      </c>
      <c r="Q217" s="19" t="s">
        <v>304</v>
      </c>
      <c r="U217" s="6"/>
      <c r="V217" s="4"/>
      <c r="W217" s="4"/>
      <c r="X217" s="4"/>
      <c r="Y217" s="4"/>
      <c r="Z217" s="4"/>
      <c r="AA217" s="4"/>
      <c r="AB217" s="4"/>
      <c r="AC217" s="4"/>
      <c r="AD217" s="7"/>
    </row>
    <row r="218" spans="1:30" s="17" customFormat="1" ht="18" customHeight="1">
      <c r="A218" s="209" t="s">
        <v>389</v>
      </c>
      <c r="B218" s="169" t="s">
        <v>498</v>
      </c>
      <c r="C218" s="491"/>
      <c r="D218" s="492"/>
      <c r="E218" s="342">
        <f>SUM(E219:E220)</f>
        <v>243326</v>
      </c>
      <c r="F218" s="278">
        <f>SUM(F219:F220)</f>
        <v>82413</v>
      </c>
      <c r="G218" s="279">
        <f t="shared" ref="G218:J218" si="89">SUM(G219:G220)</f>
        <v>4426</v>
      </c>
      <c r="H218" s="278">
        <f t="shared" si="89"/>
        <v>253122</v>
      </c>
      <c r="I218" s="343">
        <f t="shared" si="89"/>
        <v>74420</v>
      </c>
      <c r="J218" s="223">
        <f t="shared" si="89"/>
        <v>327542</v>
      </c>
      <c r="K218" s="343" t="s">
        <v>523</v>
      </c>
      <c r="L218" s="223">
        <f>SUM(L219:L220)</f>
        <v>33132</v>
      </c>
      <c r="M218" s="429">
        <f>SUM(M219:M220)</f>
        <v>360674</v>
      </c>
      <c r="P218" s="210" t="s">
        <v>389</v>
      </c>
      <c r="Q218" s="211" t="s">
        <v>498</v>
      </c>
      <c r="U218" s="430">
        <f t="shared" ref="U218:AC218" si="90">E218</f>
        <v>243326</v>
      </c>
      <c r="V218" s="280">
        <f t="shared" si="90"/>
        <v>82413</v>
      </c>
      <c r="W218" s="280">
        <f t="shared" si="90"/>
        <v>4426</v>
      </c>
      <c r="X218" s="280">
        <f t="shared" si="90"/>
        <v>253122</v>
      </c>
      <c r="Y218" s="280">
        <f t="shared" si="90"/>
        <v>74420</v>
      </c>
      <c r="Z218" s="280">
        <f t="shared" si="90"/>
        <v>327542</v>
      </c>
      <c r="AA218" s="280" t="str">
        <f t="shared" si="90"/>
        <v>／</v>
      </c>
      <c r="AB218" s="280">
        <f t="shared" si="90"/>
        <v>33132</v>
      </c>
      <c r="AC218" s="280">
        <f t="shared" si="90"/>
        <v>360674</v>
      </c>
      <c r="AD218" s="16"/>
    </row>
    <row r="219" spans="1:30" s="16" customFormat="1" ht="18" customHeight="1">
      <c r="A219" s="180" t="s">
        <v>305</v>
      </c>
      <c r="B219" s="171" t="s">
        <v>498</v>
      </c>
      <c r="C219" s="337">
        <v>327</v>
      </c>
      <c r="D219" s="139">
        <v>0</v>
      </c>
      <c r="E219" s="431">
        <v>198358</v>
      </c>
      <c r="F219" s="281">
        <v>82413</v>
      </c>
      <c r="G219" s="432">
        <v>4426</v>
      </c>
      <c r="H219" s="281">
        <v>214243</v>
      </c>
      <c r="I219" s="433">
        <v>57702</v>
      </c>
      <c r="J219" s="212">
        <f>SUM(H219:I219)</f>
        <v>271945</v>
      </c>
      <c r="K219" s="433" t="s">
        <v>556</v>
      </c>
      <c r="L219" s="219">
        <v>33132</v>
      </c>
      <c r="M219" s="434">
        <f>SUM(H219:L219)-J219</f>
        <v>305077</v>
      </c>
      <c r="P219" s="180" t="s">
        <v>305</v>
      </c>
      <c r="Q219" s="213" t="s">
        <v>499</v>
      </c>
      <c r="U219" s="493"/>
      <c r="V219" s="296"/>
      <c r="W219" s="296"/>
      <c r="X219" s="296"/>
      <c r="Y219" s="296"/>
      <c r="Z219" s="296"/>
      <c r="AA219" s="296"/>
      <c r="AB219" s="296"/>
      <c r="AC219" s="296"/>
    </row>
    <row r="220" spans="1:30" s="16" customFormat="1" ht="18" customHeight="1">
      <c r="A220" s="180" t="s">
        <v>306</v>
      </c>
      <c r="B220" s="171" t="s">
        <v>500</v>
      </c>
      <c r="C220" s="337">
        <v>287</v>
      </c>
      <c r="D220" s="139">
        <v>0</v>
      </c>
      <c r="E220" s="431">
        <v>44968</v>
      </c>
      <c r="F220" s="559" t="s">
        <v>551</v>
      </c>
      <c r="G220" s="560"/>
      <c r="H220" s="281">
        <v>38879</v>
      </c>
      <c r="I220" s="433">
        <v>16718</v>
      </c>
      <c r="J220" s="212">
        <f>SUM(H220:I220)</f>
        <v>55597</v>
      </c>
      <c r="K220" s="433" t="s">
        <v>523</v>
      </c>
      <c r="L220" s="219" t="s">
        <v>542</v>
      </c>
      <c r="M220" s="434">
        <f>SUM(H220:L220)-J220</f>
        <v>55597</v>
      </c>
      <c r="P220" s="180" t="s">
        <v>306</v>
      </c>
      <c r="Q220" s="213" t="s">
        <v>500</v>
      </c>
      <c r="U220" s="493"/>
      <c r="V220" s="296"/>
      <c r="W220" s="296"/>
      <c r="X220" s="296"/>
      <c r="Y220" s="296"/>
      <c r="Z220" s="296"/>
      <c r="AA220" s="296"/>
      <c r="AB220" s="296"/>
      <c r="AC220" s="296"/>
      <c r="AD220" s="17"/>
    </row>
    <row r="221" spans="1:30" s="7" customFormat="1" ht="18" customHeight="1">
      <c r="A221" s="208" t="s">
        <v>307</v>
      </c>
      <c r="B221" s="163" t="s">
        <v>308</v>
      </c>
      <c r="C221" s="395"/>
      <c r="D221" s="396"/>
      <c r="E221" s="393">
        <f>SUM(E222:E225)</f>
        <v>171439</v>
      </c>
      <c r="F221" s="44">
        <f t="shared" ref="F221:G221" si="91">SUM(F222:F225)</f>
        <v>79067</v>
      </c>
      <c r="G221" s="260">
        <f t="shared" si="91"/>
        <v>2843</v>
      </c>
      <c r="H221" s="44">
        <f>SUM(H222:H225)</f>
        <v>175889</v>
      </c>
      <c r="I221" s="46">
        <f>SUM(I222:I225)</f>
        <v>130536</v>
      </c>
      <c r="J221" s="47">
        <f>SUM(J222:J225)</f>
        <v>306425</v>
      </c>
      <c r="K221" s="46" t="s">
        <v>527</v>
      </c>
      <c r="L221" s="47">
        <f>SUM(L222:L225)</f>
        <v>18692</v>
      </c>
      <c r="M221" s="48">
        <f>SUM(M222:M225)</f>
        <v>325117</v>
      </c>
      <c r="P221" s="20" t="s">
        <v>307</v>
      </c>
      <c r="Q221" s="175" t="s">
        <v>308</v>
      </c>
      <c r="U221" s="375">
        <f t="shared" ref="U221:AC221" si="92">E221</f>
        <v>171439</v>
      </c>
      <c r="V221" s="248">
        <f t="shared" si="92"/>
        <v>79067</v>
      </c>
      <c r="W221" s="248">
        <f t="shared" si="92"/>
        <v>2843</v>
      </c>
      <c r="X221" s="248">
        <f t="shared" si="92"/>
        <v>175889</v>
      </c>
      <c r="Y221" s="248">
        <f t="shared" si="92"/>
        <v>130536</v>
      </c>
      <c r="Z221" s="248">
        <f t="shared" si="92"/>
        <v>306425</v>
      </c>
      <c r="AA221" s="248" t="str">
        <f t="shared" si="92"/>
        <v>／</v>
      </c>
      <c r="AB221" s="248">
        <f t="shared" si="92"/>
        <v>18692</v>
      </c>
      <c r="AC221" s="248">
        <f t="shared" si="92"/>
        <v>325117</v>
      </c>
      <c r="AD221" s="3"/>
    </row>
    <row r="222" spans="1:30" ht="18" customHeight="1">
      <c r="A222" s="22" t="s">
        <v>309</v>
      </c>
      <c r="B222" s="13" t="s">
        <v>310</v>
      </c>
      <c r="C222" s="118">
        <v>286</v>
      </c>
      <c r="D222" s="58">
        <v>0</v>
      </c>
      <c r="E222" s="62">
        <v>169146</v>
      </c>
      <c r="F222" s="63">
        <v>79067</v>
      </c>
      <c r="G222" s="64">
        <v>2843</v>
      </c>
      <c r="H222" s="63">
        <v>173380</v>
      </c>
      <c r="I222" s="65">
        <v>126727</v>
      </c>
      <c r="J222" s="106">
        <f>SUM(H222:I222)</f>
        <v>300107</v>
      </c>
      <c r="K222" s="254" t="s">
        <v>523</v>
      </c>
      <c r="L222" s="66">
        <v>18692</v>
      </c>
      <c r="M222" s="359">
        <f>SUM(H222:L222)-J222</f>
        <v>318799</v>
      </c>
      <c r="P222" s="22" t="s">
        <v>309</v>
      </c>
      <c r="Q222" s="19" t="s">
        <v>310</v>
      </c>
      <c r="U222" s="6"/>
      <c r="V222" s="4"/>
      <c r="W222" s="4"/>
      <c r="X222" s="4"/>
      <c r="Y222" s="4"/>
      <c r="Z222" s="4"/>
      <c r="AA222" s="4"/>
      <c r="AB222" s="4"/>
      <c r="AC222" s="4"/>
    </row>
    <row r="223" spans="1:30" ht="18" customHeight="1">
      <c r="A223" s="22" t="s">
        <v>311</v>
      </c>
      <c r="B223" s="13" t="s">
        <v>312</v>
      </c>
      <c r="C223" s="118">
        <v>346</v>
      </c>
      <c r="D223" s="66" t="s">
        <v>503</v>
      </c>
      <c r="E223" s="119">
        <v>461</v>
      </c>
      <c r="F223" s="552" t="s">
        <v>444</v>
      </c>
      <c r="G223" s="553"/>
      <c r="H223" s="120">
        <v>536</v>
      </c>
      <c r="I223" s="121">
        <v>679</v>
      </c>
      <c r="J223" s="106">
        <f>SUM(H223:I223)</f>
        <v>1215</v>
      </c>
      <c r="K223" s="254" t="s">
        <v>523</v>
      </c>
      <c r="L223" s="66" t="s">
        <v>523</v>
      </c>
      <c r="M223" s="359">
        <f>SUM(H223:L223)-J223</f>
        <v>1215</v>
      </c>
      <c r="P223" s="22" t="s">
        <v>311</v>
      </c>
      <c r="Q223" s="19" t="s">
        <v>312</v>
      </c>
      <c r="U223" s="6"/>
      <c r="V223" s="4"/>
      <c r="W223" s="4"/>
      <c r="X223" s="4"/>
      <c r="Y223" s="4"/>
      <c r="Z223" s="4"/>
      <c r="AA223" s="4"/>
      <c r="AB223" s="4"/>
      <c r="AC223" s="4"/>
    </row>
    <row r="224" spans="1:30" ht="18" customHeight="1">
      <c r="A224" s="181" t="s">
        <v>313</v>
      </c>
      <c r="B224" s="182" t="s">
        <v>314</v>
      </c>
      <c r="C224" s="118">
        <v>357</v>
      </c>
      <c r="D224" s="66" t="s">
        <v>503</v>
      </c>
      <c r="E224" s="119">
        <v>1452</v>
      </c>
      <c r="F224" s="552" t="s">
        <v>444</v>
      </c>
      <c r="G224" s="553"/>
      <c r="H224" s="120">
        <v>1735</v>
      </c>
      <c r="I224" s="121">
        <v>1907</v>
      </c>
      <c r="J224" s="106">
        <f>SUM(H224:I224)</f>
        <v>3642</v>
      </c>
      <c r="K224" s="254" t="s">
        <v>523</v>
      </c>
      <c r="L224" s="66" t="s">
        <v>523</v>
      </c>
      <c r="M224" s="359">
        <f>SUM(H224:L224)-J224</f>
        <v>3642</v>
      </c>
      <c r="P224" s="25" t="s">
        <v>313</v>
      </c>
      <c r="Q224" s="192" t="s">
        <v>314</v>
      </c>
      <c r="U224" s="6"/>
      <c r="V224" s="4"/>
      <c r="W224" s="4"/>
      <c r="X224" s="4"/>
      <c r="Y224" s="4"/>
      <c r="Z224" s="4"/>
      <c r="AA224" s="4"/>
      <c r="AB224" s="4"/>
      <c r="AC224" s="4"/>
    </row>
    <row r="225" spans="1:30" ht="18" customHeight="1" thickBot="1">
      <c r="A225" s="22" t="s">
        <v>315</v>
      </c>
      <c r="B225" s="183" t="s">
        <v>316</v>
      </c>
      <c r="C225" s="122">
        <v>347</v>
      </c>
      <c r="D225" s="66" t="s">
        <v>503</v>
      </c>
      <c r="E225" s="123">
        <v>380</v>
      </c>
      <c r="F225" s="561" t="s">
        <v>444</v>
      </c>
      <c r="G225" s="562"/>
      <c r="H225" s="122">
        <v>238</v>
      </c>
      <c r="I225" s="124">
        <v>1223</v>
      </c>
      <c r="J225" s="494">
        <f>SUM(H225:I225)</f>
        <v>1461</v>
      </c>
      <c r="K225" s="258" t="s">
        <v>523</v>
      </c>
      <c r="L225" s="95" t="s">
        <v>523</v>
      </c>
      <c r="M225" s="359">
        <f>SUM(H225:L225)-J225</f>
        <v>1461</v>
      </c>
      <c r="P225" s="25" t="s">
        <v>315</v>
      </c>
      <c r="Q225" s="192" t="s">
        <v>316</v>
      </c>
      <c r="U225" s="6"/>
      <c r="V225" s="4"/>
      <c r="W225" s="4"/>
      <c r="X225" s="4"/>
      <c r="Y225" s="4"/>
      <c r="Z225" s="4"/>
      <c r="AA225" s="4"/>
      <c r="AB225" s="4"/>
      <c r="AC225" s="4"/>
      <c r="AD225" s="7"/>
    </row>
    <row r="226" spans="1:30" s="197" customFormat="1" ht="18" customHeight="1" thickBot="1">
      <c r="A226" s="545" t="s">
        <v>317</v>
      </c>
      <c r="B226" s="546"/>
      <c r="C226" s="495"/>
      <c r="D226" s="496"/>
      <c r="E226" s="357">
        <f>U226</f>
        <v>20141066</v>
      </c>
      <c r="F226" s="236">
        <f t="shared" ref="F226:L226" si="93">V226</f>
        <v>3971996</v>
      </c>
      <c r="G226" s="238">
        <f t="shared" si="93"/>
        <v>273621</v>
      </c>
      <c r="H226" s="236">
        <f t="shared" si="93"/>
        <v>18503917</v>
      </c>
      <c r="I226" s="239">
        <f t="shared" si="93"/>
        <v>11353072</v>
      </c>
      <c r="J226" s="237">
        <f t="shared" si="93"/>
        <v>31110569</v>
      </c>
      <c r="K226" s="239">
        <f t="shared" si="93"/>
        <v>152472</v>
      </c>
      <c r="L226" s="237">
        <f t="shared" si="93"/>
        <v>1001408</v>
      </c>
      <c r="M226" s="358">
        <f>AC226</f>
        <v>32264449</v>
      </c>
      <c r="P226" s="545" t="s">
        <v>317</v>
      </c>
      <c r="Q226" s="546"/>
      <c r="R226" s="145"/>
      <c r="S226" s="145"/>
      <c r="T226" s="145"/>
      <c r="U226" s="497">
        <f>SUM(U18:U225)</f>
        <v>20141066</v>
      </c>
      <c r="V226" s="50">
        <f t="shared" ref="V226:AC226" si="94">SUM(V18:V225)</f>
        <v>3971996</v>
      </c>
      <c r="W226" s="50">
        <f t="shared" si="94"/>
        <v>273621</v>
      </c>
      <c r="X226" s="50">
        <f t="shared" si="94"/>
        <v>18503917</v>
      </c>
      <c r="Y226" s="50">
        <f t="shared" si="94"/>
        <v>11353072</v>
      </c>
      <c r="Z226" s="50">
        <f t="shared" si="94"/>
        <v>31110569</v>
      </c>
      <c r="AA226" s="50">
        <f t="shared" si="94"/>
        <v>152472</v>
      </c>
      <c r="AB226" s="50">
        <f t="shared" si="94"/>
        <v>1001408</v>
      </c>
      <c r="AC226" s="50">
        <f t="shared" si="94"/>
        <v>32264449</v>
      </c>
      <c r="AD226" s="3"/>
    </row>
    <row r="227" spans="1:30" ht="18" customHeight="1">
      <c r="A227" s="498" t="s">
        <v>318</v>
      </c>
      <c r="B227" s="160" t="s">
        <v>319</v>
      </c>
      <c r="C227" s="52"/>
      <c r="D227" s="53"/>
      <c r="E227" s="499">
        <f>SUM(E228:E229)</f>
        <v>52165</v>
      </c>
      <c r="F227" s="500" t="s">
        <v>506</v>
      </c>
      <c r="G227" s="144" t="s">
        <v>506</v>
      </c>
      <c r="H227" s="500">
        <f>SUM(H228:H229)</f>
        <v>99179</v>
      </c>
      <c r="I227" s="501">
        <f>SUM(I228:I229)</f>
        <v>73326</v>
      </c>
      <c r="J227" s="47">
        <f t="shared" ref="J227:M227" si="95">SUM(J228:J229)</f>
        <v>172505</v>
      </c>
      <c r="K227" s="501">
        <f t="shared" si="95"/>
        <v>5406</v>
      </c>
      <c r="L227" s="47">
        <f t="shared" si="95"/>
        <v>8413</v>
      </c>
      <c r="M227" s="502">
        <f t="shared" si="95"/>
        <v>186324</v>
      </c>
      <c r="P227" s="24" t="s">
        <v>318</v>
      </c>
      <c r="Q227" s="199" t="s">
        <v>319</v>
      </c>
      <c r="R227" s="7"/>
      <c r="S227" s="7"/>
      <c r="T227" s="7"/>
      <c r="U227" s="375">
        <f t="shared" ref="U227:AC227" si="96">E227</f>
        <v>52165</v>
      </c>
      <c r="V227" s="248" t="str">
        <f t="shared" si="96"/>
        <v>－</v>
      </c>
      <c r="W227" s="248" t="str">
        <f t="shared" si="96"/>
        <v>－</v>
      </c>
      <c r="X227" s="248">
        <f t="shared" si="96"/>
        <v>99179</v>
      </c>
      <c r="Y227" s="248">
        <f t="shared" si="96"/>
        <v>73326</v>
      </c>
      <c r="Z227" s="248">
        <f t="shared" si="96"/>
        <v>172505</v>
      </c>
      <c r="AA227" s="248">
        <f t="shared" si="96"/>
        <v>5406</v>
      </c>
      <c r="AB227" s="248">
        <f t="shared" si="96"/>
        <v>8413</v>
      </c>
      <c r="AC227" s="248">
        <f t="shared" si="96"/>
        <v>186324</v>
      </c>
    </row>
    <row r="228" spans="1:30" ht="18" customHeight="1">
      <c r="A228" s="26" t="s">
        <v>320</v>
      </c>
      <c r="B228" s="149" t="s">
        <v>321</v>
      </c>
      <c r="C228" s="57">
        <v>292</v>
      </c>
      <c r="D228" s="58">
        <v>0</v>
      </c>
      <c r="E228" s="62">
        <v>48364</v>
      </c>
      <c r="F228" s="63">
        <v>32012</v>
      </c>
      <c r="G228" s="64">
        <v>1703</v>
      </c>
      <c r="H228" s="63">
        <v>91199</v>
      </c>
      <c r="I228" s="65">
        <v>70754</v>
      </c>
      <c r="J228" s="106">
        <f>+H228+I228</f>
        <v>161953</v>
      </c>
      <c r="K228" s="65">
        <v>5406</v>
      </c>
      <c r="L228" s="66">
        <v>8413</v>
      </c>
      <c r="M228" s="482">
        <f>SUM(H228:L228)-J228</f>
        <v>175772</v>
      </c>
      <c r="P228" s="26" t="s">
        <v>320</v>
      </c>
      <c r="Q228" s="149" t="s">
        <v>321</v>
      </c>
      <c r="U228" s="6"/>
      <c r="V228" s="200">
        <f>F228</f>
        <v>32012</v>
      </c>
      <c r="W228" s="200">
        <f>G228</f>
        <v>1703</v>
      </c>
      <c r="X228" s="4"/>
      <c r="Y228" s="4"/>
      <c r="Z228" s="4"/>
      <c r="AA228" s="4"/>
      <c r="AB228" s="4"/>
      <c r="AC228" s="4"/>
    </row>
    <row r="229" spans="1:30" ht="18" customHeight="1">
      <c r="A229" s="26" t="s">
        <v>322</v>
      </c>
      <c r="B229" s="149" t="s">
        <v>323</v>
      </c>
      <c r="C229" s="107">
        <v>288</v>
      </c>
      <c r="D229" s="108">
        <v>0</v>
      </c>
      <c r="E229" s="109">
        <v>3801</v>
      </c>
      <c r="F229" s="110" t="s">
        <v>503</v>
      </c>
      <c r="G229" s="111" t="s">
        <v>503</v>
      </c>
      <c r="H229" s="110">
        <v>7980</v>
      </c>
      <c r="I229" s="112">
        <v>2572</v>
      </c>
      <c r="J229" s="113">
        <f>+H229+I229</f>
        <v>10552</v>
      </c>
      <c r="K229" s="65" t="s">
        <v>523</v>
      </c>
      <c r="L229" s="114">
        <v>0</v>
      </c>
      <c r="M229" s="482">
        <f>SUM(H229:L229)-J229</f>
        <v>10552</v>
      </c>
      <c r="P229" s="26" t="s">
        <v>322</v>
      </c>
      <c r="Q229" s="149" t="s">
        <v>323</v>
      </c>
      <c r="U229" s="6"/>
      <c r="V229" s="4"/>
      <c r="W229" s="4"/>
      <c r="X229" s="4"/>
      <c r="Y229" s="4"/>
      <c r="Z229" s="4"/>
      <c r="AA229" s="4"/>
      <c r="AB229" s="4"/>
      <c r="AC229" s="4"/>
    </row>
    <row r="230" spans="1:30" ht="18" customHeight="1">
      <c r="A230" s="35" t="s">
        <v>422</v>
      </c>
      <c r="B230" s="36" t="s">
        <v>324</v>
      </c>
      <c r="C230" s="52"/>
      <c r="D230" s="53"/>
      <c r="E230" s="393" t="s">
        <v>554</v>
      </c>
      <c r="F230" s="44" t="s">
        <v>503</v>
      </c>
      <c r="G230" s="261" t="s">
        <v>503</v>
      </c>
      <c r="H230" s="44">
        <f>SUM(H231:H232)</f>
        <v>17158</v>
      </c>
      <c r="I230" s="46">
        <f>SUM(I231:I232)</f>
        <v>7595</v>
      </c>
      <c r="J230" s="47">
        <f>SUM(J231:J232)</f>
        <v>24753</v>
      </c>
      <c r="K230" s="46" t="s">
        <v>523</v>
      </c>
      <c r="L230" s="47">
        <f>SUM(L231:L232)</f>
        <v>4365</v>
      </c>
      <c r="M230" s="48">
        <f>SUM(M231:M232)</f>
        <v>29118</v>
      </c>
      <c r="P230" s="20" t="s">
        <v>422</v>
      </c>
      <c r="Q230" s="175" t="s">
        <v>324</v>
      </c>
      <c r="R230" s="7"/>
      <c r="S230" s="7"/>
      <c r="T230" s="7"/>
      <c r="U230" s="375" t="str">
        <f t="shared" ref="U230:AC230" si="97">E230</f>
        <v>－</v>
      </c>
      <c r="V230" s="248" t="str">
        <f t="shared" si="97"/>
        <v>－</v>
      </c>
      <c r="W230" s="248" t="str">
        <f t="shared" si="97"/>
        <v>－</v>
      </c>
      <c r="X230" s="248">
        <f t="shared" si="97"/>
        <v>17158</v>
      </c>
      <c r="Y230" s="248">
        <f t="shared" si="97"/>
        <v>7595</v>
      </c>
      <c r="Z230" s="248">
        <f t="shared" si="97"/>
        <v>24753</v>
      </c>
      <c r="AA230" s="248" t="str">
        <f t="shared" si="97"/>
        <v>／</v>
      </c>
      <c r="AB230" s="248">
        <f t="shared" si="97"/>
        <v>4365</v>
      </c>
      <c r="AC230" s="248">
        <f t="shared" si="97"/>
        <v>29118</v>
      </c>
    </row>
    <row r="231" spans="1:30" ht="18" customHeight="1">
      <c r="A231" s="164" t="s">
        <v>423</v>
      </c>
      <c r="B231" s="153" t="s">
        <v>325</v>
      </c>
      <c r="C231" s="242">
        <v>293</v>
      </c>
      <c r="D231" s="58">
        <v>0</v>
      </c>
      <c r="E231" s="416" t="s">
        <v>503</v>
      </c>
      <c r="F231" s="244">
        <v>5870</v>
      </c>
      <c r="G231" s="362">
        <v>281</v>
      </c>
      <c r="H231" s="244">
        <v>16658</v>
      </c>
      <c r="I231" s="254">
        <v>7499</v>
      </c>
      <c r="J231" s="190">
        <f t="shared" ref="J231:J232" si="98">SUM(H231:I231)</f>
        <v>24157</v>
      </c>
      <c r="K231" s="254" t="s">
        <v>523</v>
      </c>
      <c r="L231" s="66">
        <v>4241</v>
      </c>
      <c r="M231" s="359">
        <f>SUM(H231:L231)-J231</f>
        <v>28398</v>
      </c>
      <c r="P231" s="22" t="s">
        <v>423</v>
      </c>
      <c r="Q231" s="19" t="s">
        <v>325</v>
      </c>
      <c r="U231" s="6"/>
      <c r="V231" s="200">
        <f>F231</f>
        <v>5870</v>
      </c>
      <c r="W231" s="200">
        <f>G231</f>
        <v>281</v>
      </c>
      <c r="X231" s="4"/>
      <c r="Y231" s="4"/>
      <c r="Z231" s="4"/>
      <c r="AA231" s="4"/>
      <c r="AB231" s="4"/>
      <c r="AC231" s="4"/>
    </row>
    <row r="232" spans="1:30" ht="18" customHeight="1">
      <c r="A232" s="164" t="s">
        <v>424</v>
      </c>
      <c r="B232" s="153" t="s">
        <v>390</v>
      </c>
      <c r="C232" s="328">
        <v>238</v>
      </c>
      <c r="D232" s="58">
        <v>0</v>
      </c>
      <c r="E232" s="416" t="s">
        <v>503</v>
      </c>
      <c r="F232" s="246" t="s">
        <v>18</v>
      </c>
      <c r="G232" s="503" t="s">
        <v>18</v>
      </c>
      <c r="H232" s="246">
        <v>500</v>
      </c>
      <c r="I232" s="235">
        <v>96</v>
      </c>
      <c r="J232" s="190">
        <f t="shared" si="98"/>
        <v>596</v>
      </c>
      <c r="K232" s="254" t="s">
        <v>523</v>
      </c>
      <c r="L232" s="245">
        <v>124</v>
      </c>
      <c r="M232" s="359">
        <f>SUM(H232:L232)-J232</f>
        <v>720</v>
      </c>
      <c r="P232" s="22" t="s">
        <v>424</v>
      </c>
      <c r="Q232" s="19" t="s">
        <v>390</v>
      </c>
      <c r="U232" s="6"/>
      <c r="V232" s="4"/>
      <c r="W232" s="4"/>
      <c r="X232" s="4"/>
      <c r="Y232" s="4"/>
      <c r="Z232" s="4"/>
      <c r="AA232" s="4"/>
      <c r="AB232" s="4"/>
      <c r="AC232" s="4"/>
      <c r="AD232" s="1"/>
    </row>
    <row r="233" spans="1:30" s="1" customFormat="1" ht="18" customHeight="1">
      <c r="A233" s="208" t="s">
        <v>326</v>
      </c>
      <c r="B233" s="163" t="s">
        <v>327</v>
      </c>
      <c r="C233" s="297">
        <v>288</v>
      </c>
      <c r="D233" s="68">
        <v>0</v>
      </c>
      <c r="E233" s="504">
        <v>91248</v>
      </c>
      <c r="F233" s="282">
        <v>33276</v>
      </c>
      <c r="G233" s="437">
        <v>1105</v>
      </c>
      <c r="H233" s="282">
        <v>105469</v>
      </c>
      <c r="I233" s="435">
        <v>33357</v>
      </c>
      <c r="J233" s="47">
        <f>+H233+I233</f>
        <v>138826</v>
      </c>
      <c r="K233" s="435" t="s">
        <v>527</v>
      </c>
      <c r="L233" s="71">
        <v>11811</v>
      </c>
      <c r="M233" s="48">
        <f>+H233+I233+L233</f>
        <v>150637</v>
      </c>
      <c r="P233" s="20" t="s">
        <v>326</v>
      </c>
      <c r="Q233" s="175" t="s">
        <v>327</v>
      </c>
      <c r="R233" s="7"/>
      <c r="S233" s="7"/>
      <c r="T233" s="7"/>
      <c r="U233" s="375">
        <f t="shared" ref="U233:AC235" si="99">E233</f>
        <v>91248</v>
      </c>
      <c r="V233" s="248">
        <f t="shared" si="99"/>
        <v>33276</v>
      </c>
      <c r="W233" s="248">
        <f t="shared" si="99"/>
        <v>1105</v>
      </c>
      <c r="X233" s="248">
        <f t="shared" si="99"/>
        <v>105469</v>
      </c>
      <c r="Y233" s="248">
        <f t="shared" si="99"/>
        <v>33357</v>
      </c>
      <c r="Z233" s="248">
        <f t="shared" si="99"/>
        <v>138826</v>
      </c>
      <c r="AA233" s="248" t="str">
        <f t="shared" si="99"/>
        <v>／</v>
      </c>
      <c r="AB233" s="248">
        <f t="shared" si="99"/>
        <v>11811</v>
      </c>
      <c r="AC233" s="248">
        <f t="shared" si="99"/>
        <v>150637</v>
      </c>
      <c r="AD233" s="7"/>
    </row>
    <row r="234" spans="1:30" s="7" customFormat="1" ht="18" customHeight="1">
      <c r="A234" s="208" t="s">
        <v>328</v>
      </c>
      <c r="B234" s="166" t="s">
        <v>329</v>
      </c>
      <c r="C234" s="505">
        <v>297</v>
      </c>
      <c r="D234" s="506">
        <v>0</v>
      </c>
      <c r="E234" s="507">
        <v>11277</v>
      </c>
      <c r="F234" s="505">
        <v>12049</v>
      </c>
      <c r="G234" s="508">
        <v>434</v>
      </c>
      <c r="H234" s="505">
        <v>17165</v>
      </c>
      <c r="I234" s="509">
        <v>19948</v>
      </c>
      <c r="J234" s="510">
        <f>+H234+I234</f>
        <v>37113</v>
      </c>
      <c r="K234" s="74" t="s">
        <v>527</v>
      </c>
      <c r="L234" s="506">
        <v>2586</v>
      </c>
      <c r="M234" s="143">
        <f t="shared" ref="M234" si="100">SUM(H234:L234)-J234</f>
        <v>39699</v>
      </c>
      <c r="P234" s="20" t="s">
        <v>328</v>
      </c>
      <c r="Q234" s="175" t="s">
        <v>329</v>
      </c>
      <c r="U234" s="375">
        <f t="shared" si="99"/>
        <v>11277</v>
      </c>
      <c r="V234" s="248">
        <f t="shared" si="99"/>
        <v>12049</v>
      </c>
      <c r="W234" s="248">
        <f t="shared" si="99"/>
        <v>434</v>
      </c>
      <c r="X234" s="248">
        <f t="shared" si="99"/>
        <v>17165</v>
      </c>
      <c r="Y234" s="248">
        <f t="shared" si="99"/>
        <v>19948</v>
      </c>
      <c r="Z234" s="248">
        <f t="shared" si="99"/>
        <v>37113</v>
      </c>
      <c r="AA234" s="248" t="str">
        <f t="shared" si="99"/>
        <v>／</v>
      </c>
      <c r="AB234" s="248">
        <f t="shared" si="99"/>
        <v>2586</v>
      </c>
      <c r="AC234" s="248">
        <f t="shared" si="99"/>
        <v>39699</v>
      </c>
    </row>
    <row r="235" spans="1:30" s="7" customFormat="1" ht="18" customHeight="1">
      <c r="A235" s="35" t="s">
        <v>330</v>
      </c>
      <c r="B235" s="36" t="s">
        <v>331</v>
      </c>
      <c r="C235" s="377"/>
      <c r="D235" s="378"/>
      <c r="E235" s="393" t="s">
        <v>543</v>
      </c>
      <c r="F235" s="255">
        <f>SUM(F236:F238)</f>
        <v>3377</v>
      </c>
      <c r="G235" s="262">
        <f>SUM(G236:G238)</f>
        <v>126</v>
      </c>
      <c r="H235" s="255">
        <f>SUM(H236:H238)</f>
        <v>5995</v>
      </c>
      <c r="I235" s="251">
        <f>SUM(I236:I238)</f>
        <v>8762</v>
      </c>
      <c r="J235" s="252">
        <f>SUM(J236:J238)</f>
        <v>14757</v>
      </c>
      <c r="K235" s="251" t="s">
        <v>527</v>
      </c>
      <c r="L235" s="252">
        <f>SUM(L236:L238)</f>
        <v>850</v>
      </c>
      <c r="M235" s="48">
        <f t="shared" ref="M235:M240" si="101">SUM(H235:L235)-J235</f>
        <v>15607</v>
      </c>
      <c r="P235" s="20" t="s">
        <v>330</v>
      </c>
      <c r="Q235" s="175" t="s">
        <v>331</v>
      </c>
      <c r="U235" s="375" t="str">
        <f t="shared" si="99"/>
        <v>－</v>
      </c>
      <c r="V235" s="248">
        <f t="shared" si="99"/>
        <v>3377</v>
      </c>
      <c r="W235" s="248">
        <f t="shared" si="99"/>
        <v>126</v>
      </c>
      <c r="X235" s="248">
        <f t="shared" si="99"/>
        <v>5995</v>
      </c>
      <c r="Y235" s="248">
        <f t="shared" si="99"/>
        <v>8762</v>
      </c>
      <c r="Z235" s="248">
        <f t="shared" si="99"/>
        <v>14757</v>
      </c>
      <c r="AA235" s="248" t="str">
        <f t="shared" si="99"/>
        <v>／</v>
      </c>
      <c r="AB235" s="248">
        <f t="shared" si="99"/>
        <v>850</v>
      </c>
      <c r="AC235" s="248">
        <f t="shared" si="99"/>
        <v>15607</v>
      </c>
      <c r="AD235" s="3"/>
    </row>
    <row r="236" spans="1:30" ht="18" customHeight="1">
      <c r="A236" s="164" t="s">
        <v>332</v>
      </c>
      <c r="B236" s="153" t="s">
        <v>302</v>
      </c>
      <c r="C236" s="57">
        <v>343</v>
      </c>
      <c r="D236" s="58">
        <v>0</v>
      </c>
      <c r="E236" s="62" t="s">
        <v>543</v>
      </c>
      <c r="F236" s="57">
        <v>2420</v>
      </c>
      <c r="G236" s="64">
        <v>99</v>
      </c>
      <c r="H236" s="57">
        <v>4406</v>
      </c>
      <c r="I236" s="60">
        <v>6994</v>
      </c>
      <c r="J236" s="190">
        <f>SUM(H236:I236)</f>
        <v>11400</v>
      </c>
      <c r="K236" s="254" t="s">
        <v>523</v>
      </c>
      <c r="L236" s="58">
        <v>546</v>
      </c>
      <c r="M236" s="359">
        <f t="shared" si="101"/>
        <v>11946</v>
      </c>
      <c r="P236" s="22" t="s">
        <v>332</v>
      </c>
      <c r="Q236" s="19" t="s">
        <v>302</v>
      </c>
      <c r="U236" s="6"/>
      <c r="V236" s="4"/>
      <c r="W236" s="4"/>
      <c r="X236" s="4"/>
      <c r="Y236" s="4"/>
      <c r="Z236" s="4"/>
      <c r="AA236" s="4"/>
      <c r="AB236" s="4"/>
      <c r="AC236" s="4"/>
    </row>
    <row r="237" spans="1:30" ht="18" customHeight="1">
      <c r="A237" s="164" t="s">
        <v>333</v>
      </c>
      <c r="B237" s="153" t="s">
        <v>334</v>
      </c>
      <c r="C237" s="57">
        <v>290</v>
      </c>
      <c r="D237" s="58">
        <v>0</v>
      </c>
      <c r="E237" s="62" t="s">
        <v>543</v>
      </c>
      <c r="F237" s="63">
        <v>512</v>
      </c>
      <c r="G237" s="64">
        <v>15</v>
      </c>
      <c r="H237" s="57">
        <v>591</v>
      </c>
      <c r="I237" s="60">
        <v>605</v>
      </c>
      <c r="J237" s="190">
        <f t="shared" ref="J237:J238" si="102">SUM(H237:I237)</f>
        <v>1196</v>
      </c>
      <c r="K237" s="254" t="s">
        <v>523</v>
      </c>
      <c r="L237" s="58">
        <v>153</v>
      </c>
      <c r="M237" s="359">
        <f t="shared" si="101"/>
        <v>1349</v>
      </c>
      <c r="P237" s="22" t="s">
        <v>333</v>
      </c>
      <c r="Q237" s="19" t="s">
        <v>334</v>
      </c>
      <c r="U237" s="6"/>
      <c r="V237" s="4"/>
      <c r="W237" s="4"/>
      <c r="X237" s="4"/>
      <c r="Y237" s="4"/>
      <c r="Z237" s="4"/>
      <c r="AA237" s="4"/>
      <c r="AB237" s="4"/>
      <c r="AC237" s="4"/>
      <c r="AD237" s="1"/>
    </row>
    <row r="238" spans="1:30" s="1" customFormat="1" ht="18" customHeight="1">
      <c r="A238" s="164" t="s">
        <v>335</v>
      </c>
      <c r="B238" s="153" t="s">
        <v>336</v>
      </c>
      <c r="C238" s="57">
        <v>304</v>
      </c>
      <c r="D238" s="58">
        <v>0</v>
      </c>
      <c r="E238" s="62" t="s">
        <v>543</v>
      </c>
      <c r="F238" s="57">
        <v>445</v>
      </c>
      <c r="G238" s="56">
        <v>12</v>
      </c>
      <c r="H238" s="57">
        <v>998</v>
      </c>
      <c r="I238" s="60">
        <v>1163</v>
      </c>
      <c r="J238" s="190">
        <f t="shared" si="102"/>
        <v>2161</v>
      </c>
      <c r="K238" s="254" t="s">
        <v>523</v>
      </c>
      <c r="L238" s="58">
        <v>151</v>
      </c>
      <c r="M238" s="359">
        <f t="shared" si="101"/>
        <v>2312</v>
      </c>
      <c r="P238" s="22" t="s">
        <v>335</v>
      </c>
      <c r="Q238" s="19" t="s">
        <v>336</v>
      </c>
      <c r="R238" s="3"/>
      <c r="S238" s="3"/>
      <c r="T238" s="3"/>
      <c r="U238" s="467"/>
      <c r="V238" s="277"/>
      <c r="W238" s="277"/>
      <c r="X238" s="277"/>
      <c r="Y238" s="277"/>
      <c r="Z238" s="277"/>
      <c r="AA238" s="277"/>
      <c r="AB238" s="277"/>
      <c r="AC238" s="277"/>
      <c r="AD238" s="7"/>
    </row>
    <row r="239" spans="1:30" s="7" customFormat="1" ht="18" customHeight="1">
      <c r="A239" s="208" t="s">
        <v>337</v>
      </c>
      <c r="B239" s="166" t="s">
        <v>338</v>
      </c>
      <c r="C239" s="70">
        <v>321</v>
      </c>
      <c r="D239" s="71">
        <v>0</v>
      </c>
      <c r="E239" s="72">
        <v>60231</v>
      </c>
      <c r="F239" s="70">
        <v>22879</v>
      </c>
      <c r="G239" s="73">
        <v>1599</v>
      </c>
      <c r="H239" s="70">
        <v>51798</v>
      </c>
      <c r="I239" s="74">
        <v>38217</v>
      </c>
      <c r="J239" s="47">
        <f>+H239+I239</f>
        <v>90015</v>
      </c>
      <c r="K239" s="511" t="s">
        <v>523</v>
      </c>
      <c r="L239" s="71">
        <v>9330</v>
      </c>
      <c r="M239" s="143">
        <f t="shared" si="101"/>
        <v>99345</v>
      </c>
      <c r="P239" s="20" t="s">
        <v>337</v>
      </c>
      <c r="Q239" s="175" t="s">
        <v>338</v>
      </c>
      <c r="U239" s="375">
        <f t="shared" ref="U239:AC241" si="103">E239</f>
        <v>60231</v>
      </c>
      <c r="V239" s="248">
        <f t="shared" si="103"/>
        <v>22879</v>
      </c>
      <c r="W239" s="248">
        <f t="shared" si="103"/>
        <v>1599</v>
      </c>
      <c r="X239" s="248">
        <f t="shared" si="103"/>
        <v>51798</v>
      </c>
      <c r="Y239" s="248">
        <f t="shared" si="103"/>
        <v>38217</v>
      </c>
      <c r="Z239" s="248">
        <f t="shared" si="103"/>
        <v>90015</v>
      </c>
      <c r="AA239" s="248" t="str">
        <f t="shared" si="103"/>
        <v>／</v>
      </c>
      <c r="AB239" s="248">
        <f t="shared" si="103"/>
        <v>9330</v>
      </c>
      <c r="AC239" s="248">
        <f t="shared" si="103"/>
        <v>99345</v>
      </c>
    </row>
    <row r="240" spans="1:30" s="7" customFormat="1" ht="18" customHeight="1">
      <c r="A240" s="208" t="s">
        <v>339</v>
      </c>
      <c r="B240" s="163" t="s">
        <v>340</v>
      </c>
      <c r="C240" s="80">
        <v>291</v>
      </c>
      <c r="D240" s="81">
        <v>0</v>
      </c>
      <c r="E240" s="82">
        <v>24692</v>
      </c>
      <c r="F240" s="80">
        <v>18803</v>
      </c>
      <c r="G240" s="83">
        <v>844</v>
      </c>
      <c r="H240" s="80">
        <v>37877</v>
      </c>
      <c r="I240" s="84">
        <v>28898</v>
      </c>
      <c r="J240" s="252">
        <f>+H240+I240</f>
        <v>66775</v>
      </c>
      <c r="K240" s="512" t="s">
        <v>527</v>
      </c>
      <c r="L240" s="81">
        <v>28477</v>
      </c>
      <c r="M240" s="48">
        <f t="shared" si="101"/>
        <v>95252</v>
      </c>
      <c r="P240" s="20" t="s">
        <v>339</v>
      </c>
      <c r="Q240" s="175" t="s">
        <v>340</v>
      </c>
      <c r="U240" s="375">
        <f t="shared" si="103"/>
        <v>24692</v>
      </c>
      <c r="V240" s="248">
        <f t="shared" si="103"/>
        <v>18803</v>
      </c>
      <c r="W240" s="248">
        <f t="shared" si="103"/>
        <v>844</v>
      </c>
      <c r="X240" s="248">
        <f t="shared" si="103"/>
        <v>37877</v>
      </c>
      <c r="Y240" s="248">
        <f t="shared" si="103"/>
        <v>28898</v>
      </c>
      <c r="Z240" s="248">
        <f t="shared" si="103"/>
        <v>66775</v>
      </c>
      <c r="AA240" s="248" t="str">
        <f t="shared" si="103"/>
        <v>／</v>
      </c>
      <c r="AB240" s="248">
        <f t="shared" si="103"/>
        <v>28477</v>
      </c>
      <c r="AC240" s="248">
        <f t="shared" si="103"/>
        <v>95252</v>
      </c>
      <c r="AD240" s="1"/>
    </row>
    <row r="241" spans="1:30" s="1" customFormat="1" ht="18" customHeight="1">
      <c r="A241" s="208" t="s">
        <v>425</v>
      </c>
      <c r="B241" s="163" t="s">
        <v>341</v>
      </c>
      <c r="C241" s="386"/>
      <c r="D241" s="387"/>
      <c r="E241" s="513" t="s">
        <v>503</v>
      </c>
      <c r="F241" s="44" t="s">
        <v>503</v>
      </c>
      <c r="G241" s="260" t="s">
        <v>503</v>
      </c>
      <c r="H241" s="44">
        <f>SUM(H242:H247)</f>
        <v>134564</v>
      </c>
      <c r="I241" s="514">
        <f>SUM(I242:I247)</f>
        <v>67949</v>
      </c>
      <c r="J241" s="47">
        <f>SUM(H241:I241)</f>
        <v>202513</v>
      </c>
      <c r="K241" s="514" t="s">
        <v>523</v>
      </c>
      <c r="L241" s="47">
        <f>SUM(L242:L247)</f>
        <v>4725</v>
      </c>
      <c r="M241" s="457">
        <f>SUM(M242:M247)</f>
        <v>207238</v>
      </c>
      <c r="P241" s="20" t="s">
        <v>425</v>
      </c>
      <c r="Q241" s="175" t="s">
        <v>341</v>
      </c>
      <c r="R241" s="7"/>
      <c r="S241" s="7"/>
      <c r="T241" s="7"/>
      <c r="U241" s="375" t="str">
        <f t="shared" si="103"/>
        <v>－</v>
      </c>
      <c r="V241" s="248" t="str">
        <f t="shared" si="103"/>
        <v>－</v>
      </c>
      <c r="W241" s="248" t="str">
        <f t="shared" si="103"/>
        <v>－</v>
      </c>
      <c r="X241" s="248">
        <f t="shared" si="103"/>
        <v>134564</v>
      </c>
      <c r="Y241" s="248">
        <f t="shared" si="103"/>
        <v>67949</v>
      </c>
      <c r="Z241" s="248">
        <f t="shared" si="103"/>
        <v>202513</v>
      </c>
      <c r="AA241" s="248" t="str">
        <f t="shared" si="103"/>
        <v>／</v>
      </c>
      <c r="AB241" s="248">
        <f t="shared" si="103"/>
        <v>4725</v>
      </c>
      <c r="AC241" s="248">
        <f t="shared" si="103"/>
        <v>207238</v>
      </c>
      <c r="AD241" s="3"/>
    </row>
    <row r="242" spans="1:30" ht="18" customHeight="1">
      <c r="A242" s="22" t="s">
        <v>426</v>
      </c>
      <c r="B242" s="13" t="s">
        <v>342</v>
      </c>
      <c r="C242" s="244">
        <v>297</v>
      </c>
      <c r="D242" s="66">
        <v>0</v>
      </c>
      <c r="E242" s="62">
        <v>130167</v>
      </c>
      <c r="F242" s="63">
        <v>37435</v>
      </c>
      <c r="G242" s="64">
        <v>2108</v>
      </c>
      <c r="H242" s="63">
        <v>113461</v>
      </c>
      <c r="I242" s="65">
        <v>58015</v>
      </c>
      <c r="J242" s="515">
        <f t="shared" ref="J242:J247" si="104">SUM(H242:I242)</f>
        <v>171476</v>
      </c>
      <c r="K242" s="417" t="s">
        <v>523</v>
      </c>
      <c r="L242" s="66">
        <v>4014</v>
      </c>
      <c r="M242" s="418">
        <f t="shared" ref="M242:M247" si="105">SUM(H242:L242)-J242</f>
        <v>175490</v>
      </c>
      <c r="P242" s="22" t="s">
        <v>426</v>
      </c>
      <c r="Q242" s="19" t="s">
        <v>342</v>
      </c>
      <c r="U242" s="390">
        <f>E242</f>
        <v>130167</v>
      </c>
      <c r="V242" s="200">
        <f>F242</f>
        <v>37435</v>
      </c>
      <c r="W242" s="200">
        <f>G242</f>
        <v>2108</v>
      </c>
      <c r="X242" s="4"/>
      <c r="Y242" s="4"/>
      <c r="Z242" s="4"/>
      <c r="AA242" s="4"/>
      <c r="AB242" s="4"/>
      <c r="AC242" s="4"/>
      <c r="AD242" s="1"/>
    </row>
    <row r="243" spans="1:30" s="1" customFormat="1" ht="18" customHeight="1">
      <c r="A243" s="22" t="s">
        <v>427</v>
      </c>
      <c r="B243" s="13" t="s">
        <v>550</v>
      </c>
      <c r="C243" s="244" t="s">
        <v>503</v>
      </c>
      <c r="D243" s="66" t="s">
        <v>503</v>
      </c>
      <c r="E243" s="62" t="s">
        <v>503</v>
      </c>
      <c r="F243" s="63" t="s">
        <v>503</v>
      </c>
      <c r="G243" s="64" t="s">
        <v>503</v>
      </c>
      <c r="H243" s="57">
        <v>14406</v>
      </c>
      <c r="I243" s="60">
        <v>7430</v>
      </c>
      <c r="J243" s="515">
        <f t="shared" si="104"/>
        <v>21836</v>
      </c>
      <c r="K243" s="417" t="s">
        <v>523</v>
      </c>
      <c r="L243" s="58">
        <v>59</v>
      </c>
      <c r="M243" s="418">
        <f t="shared" si="105"/>
        <v>21895</v>
      </c>
      <c r="P243" s="22" t="s">
        <v>427</v>
      </c>
      <c r="Q243" s="19" t="s">
        <v>302</v>
      </c>
      <c r="R243" s="3"/>
      <c r="S243" s="3"/>
      <c r="T243" s="3"/>
      <c r="U243" s="390"/>
      <c r="V243" s="277"/>
      <c r="W243" s="277"/>
      <c r="X243" s="277"/>
      <c r="Y243" s="277"/>
      <c r="Z243" s="277"/>
      <c r="AA243" s="277"/>
      <c r="AB243" s="277"/>
      <c r="AC243" s="277"/>
    </row>
    <row r="244" spans="1:30" s="1" customFormat="1" ht="18" customHeight="1">
      <c r="A244" s="22" t="s">
        <v>428</v>
      </c>
      <c r="B244" s="13" t="s">
        <v>343</v>
      </c>
      <c r="C244" s="244" t="s">
        <v>503</v>
      </c>
      <c r="D244" s="66" t="s">
        <v>503</v>
      </c>
      <c r="E244" s="62" t="s">
        <v>503</v>
      </c>
      <c r="F244" s="63" t="s">
        <v>503</v>
      </c>
      <c r="G244" s="64" t="s">
        <v>503</v>
      </c>
      <c r="H244" s="63">
        <v>561</v>
      </c>
      <c r="I244" s="65">
        <v>362</v>
      </c>
      <c r="J244" s="516">
        <f t="shared" si="104"/>
        <v>923</v>
      </c>
      <c r="K244" s="417" t="s">
        <v>523</v>
      </c>
      <c r="L244" s="66">
        <v>52</v>
      </c>
      <c r="M244" s="418">
        <f t="shared" si="105"/>
        <v>975</v>
      </c>
      <c r="P244" s="22" t="s">
        <v>428</v>
      </c>
      <c r="Q244" s="19" t="s">
        <v>343</v>
      </c>
      <c r="R244" s="3"/>
      <c r="S244" s="3"/>
      <c r="T244" s="3"/>
      <c r="U244" s="390"/>
      <c r="V244" s="277"/>
      <c r="W244" s="277"/>
      <c r="X244" s="277"/>
      <c r="Y244" s="277"/>
      <c r="Z244" s="277"/>
      <c r="AA244" s="277"/>
      <c r="AB244" s="277"/>
      <c r="AC244" s="277"/>
    </row>
    <row r="245" spans="1:30" s="1" customFormat="1" ht="18" customHeight="1">
      <c r="A245" s="22" t="s">
        <v>429</v>
      </c>
      <c r="B245" s="13" t="s">
        <v>153</v>
      </c>
      <c r="C245" s="244" t="s">
        <v>503</v>
      </c>
      <c r="D245" s="66" t="s">
        <v>503</v>
      </c>
      <c r="E245" s="62" t="s">
        <v>503</v>
      </c>
      <c r="F245" s="63" t="s">
        <v>503</v>
      </c>
      <c r="G245" s="64" t="s">
        <v>503</v>
      </c>
      <c r="H245" s="63">
        <v>169</v>
      </c>
      <c r="I245" s="65">
        <v>180</v>
      </c>
      <c r="J245" s="516">
        <f t="shared" si="104"/>
        <v>349</v>
      </c>
      <c r="K245" s="417" t="s">
        <v>523</v>
      </c>
      <c r="L245" s="66">
        <v>9</v>
      </c>
      <c r="M245" s="418">
        <f t="shared" si="105"/>
        <v>358</v>
      </c>
      <c r="P245" s="22" t="s">
        <v>429</v>
      </c>
      <c r="Q245" s="19" t="s">
        <v>153</v>
      </c>
      <c r="R245" s="3"/>
      <c r="S245" s="3"/>
      <c r="T245" s="3"/>
      <c r="U245" s="390"/>
      <c r="V245" s="277"/>
      <c r="W245" s="277"/>
      <c r="X245" s="277"/>
      <c r="Y245" s="277"/>
      <c r="Z245" s="277"/>
      <c r="AA245" s="277"/>
      <c r="AB245" s="277"/>
      <c r="AC245" s="277"/>
    </row>
    <row r="246" spans="1:30" s="1" customFormat="1" ht="18" customHeight="1">
      <c r="A246" s="22" t="s">
        <v>430</v>
      </c>
      <c r="B246" s="13" t="s">
        <v>344</v>
      </c>
      <c r="C246" s="244" t="s">
        <v>503</v>
      </c>
      <c r="D246" s="66" t="s">
        <v>503</v>
      </c>
      <c r="E246" s="62" t="s">
        <v>503</v>
      </c>
      <c r="F246" s="94" t="s">
        <v>503</v>
      </c>
      <c r="G246" s="125" t="s">
        <v>503</v>
      </c>
      <c r="H246" s="94">
        <v>800</v>
      </c>
      <c r="I246" s="98">
        <v>101</v>
      </c>
      <c r="J246" s="517">
        <f t="shared" si="104"/>
        <v>901</v>
      </c>
      <c r="K246" s="417" t="s">
        <v>523</v>
      </c>
      <c r="L246" s="95">
        <v>221</v>
      </c>
      <c r="M246" s="418">
        <f t="shared" si="105"/>
        <v>1122</v>
      </c>
      <c r="P246" s="22" t="s">
        <v>430</v>
      </c>
      <c r="Q246" s="19" t="s">
        <v>344</v>
      </c>
      <c r="R246" s="3"/>
      <c r="S246" s="3"/>
      <c r="T246" s="3"/>
      <c r="U246" s="390"/>
      <c r="V246" s="277"/>
      <c r="W246" s="277"/>
      <c r="X246" s="277"/>
      <c r="Y246" s="277"/>
      <c r="Z246" s="277"/>
      <c r="AA246" s="277"/>
      <c r="AB246" s="277"/>
      <c r="AC246" s="277"/>
      <c r="AD246" s="3"/>
    </row>
    <row r="247" spans="1:30" ht="18" customHeight="1">
      <c r="A247" s="22" t="s">
        <v>431</v>
      </c>
      <c r="B247" s="13" t="s">
        <v>155</v>
      </c>
      <c r="C247" s="244" t="s">
        <v>503</v>
      </c>
      <c r="D247" s="66" t="s">
        <v>503</v>
      </c>
      <c r="E247" s="62" t="s">
        <v>503</v>
      </c>
      <c r="F247" s="63" t="s">
        <v>503</v>
      </c>
      <c r="G247" s="64" t="s">
        <v>503</v>
      </c>
      <c r="H247" s="57">
        <v>5167</v>
      </c>
      <c r="I247" s="60">
        <v>1861</v>
      </c>
      <c r="J247" s="515">
        <f t="shared" si="104"/>
        <v>7028</v>
      </c>
      <c r="K247" s="417" t="s">
        <v>523</v>
      </c>
      <c r="L247" s="58">
        <v>370</v>
      </c>
      <c r="M247" s="418">
        <f t="shared" si="105"/>
        <v>7398</v>
      </c>
      <c r="P247" s="22" t="s">
        <v>431</v>
      </c>
      <c r="Q247" s="19" t="s">
        <v>155</v>
      </c>
      <c r="U247" s="390"/>
      <c r="V247" s="4"/>
      <c r="W247" s="4"/>
      <c r="X247" s="4"/>
      <c r="Y247" s="4"/>
      <c r="Z247" s="4"/>
      <c r="AA247" s="4"/>
      <c r="AB247" s="4"/>
      <c r="AC247" s="4"/>
      <c r="AD247" s="7"/>
    </row>
    <row r="248" spans="1:30" s="7" customFormat="1" ht="18" customHeight="1">
      <c r="A248" s="208" t="s">
        <v>544</v>
      </c>
      <c r="B248" s="184" t="s">
        <v>346</v>
      </c>
      <c r="C248" s="386"/>
      <c r="D248" s="387"/>
      <c r="E248" s="518">
        <f t="shared" ref="E248:J248" si="106">SUM(E249:E250)</f>
        <v>20940</v>
      </c>
      <c r="F248" s="298">
        <f>SUM(F249:F250)</f>
        <v>10509</v>
      </c>
      <c r="G248" s="299">
        <f t="shared" si="106"/>
        <v>423</v>
      </c>
      <c r="H248" s="298">
        <f t="shared" si="106"/>
        <v>21136</v>
      </c>
      <c r="I248" s="519">
        <f t="shared" si="106"/>
        <v>21678</v>
      </c>
      <c r="J248" s="47">
        <f t="shared" si="106"/>
        <v>42814</v>
      </c>
      <c r="K248" s="519" t="s">
        <v>527</v>
      </c>
      <c r="L248" s="47">
        <f>SUM(L249:L250)</f>
        <v>4550</v>
      </c>
      <c r="M248" s="520">
        <f>SUM(M249:M250)</f>
        <v>47364</v>
      </c>
      <c r="P248" s="20" t="s">
        <v>345</v>
      </c>
      <c r="Q248" s="175" t="s">
        <v>346</v>
      </c>
      <c r="U248" s="375">
        <f t="shared" ref="U248:AC248" si="107">E248</f>
        <v>20940</v>
      </c>
      <c r="V248" s="248">
        <f t="shared" si="107"/>
        <v>10509</v>
      </c>
      <c r="W248" s="248">
        <f t="shared" si="107"/>
        <v>423</v>
      </c>
      <c r="X248" s="248">
        <f t="shared" si="107"/>
        <v>21136</v>
      </c>
      <c r="Y248" s="248">
        <f t="shared" si="107"/>
        <v>21678</v>
      </c>
      <c r="Z248" s="248">
        <f t="shared" si="107"/>
        <v>42814</v>
      </c>
      <c r="AA248" s="248" t="str">
        <f t="shared" si="107"/>
        <v>／</v>
      </c>
      <c r="AB248" s="248">
        <f t="shared" si="107"/>
        <v>4550</v>
      </c>
      <c r="AC248" s="248">
        <f t="shared" si="107"/>
        <v>47364</v>
      </c>
      <c r="AD248" s="3"/>
    </row>
    <row r="249" spans="1:30" ht="18" customHeight="1">
      <c r="A249" s="22" t="s">
        <v>347</v>
      </c>
      <c r="B249" s="19" t="s">
        <v>348</v>
      </c>
      <c r="C249" s="57">
        <v>285</v>
      </c>
      <c r="D249" s="58">
        <v>0</v>
      </c>
      <c r="E249" s="62">
        <v>14937</v>
      </c>
      <c r="F249" s="57">
        <v>9636</v>
      </c>
      <c r="G249" s="56">
        <v>300</v>
      </c>
      <c r="H249" s="57">
        <v>18333</v>
      </c>
      <c r="I249" s="60">
        <v>17904</v>
      </c>
      <c r="J249" s="190">
        <f t="shared" ref="J249:J254" si="108">+H249+I249</f>
        <v>36237</v>
      </c>
      <c r="K249" s="231" t="s">
        <v>527</v>
      </c>
      <c r="L249" s="58">
        <v>3349</v>
      </c>
      <c r="M249" s="521">
        <f t="shared" ref="M249:M254" si="109">SUM(H249:L249)-J249</f>
        <v>39586</v>
      </c>
      <c r="P249" s="22" t="s">
        <v>347</v>
      </c>
      <c r="Q249" s="19" t="s">
        <v>348</v>
      </c>
      <c r="U249" s="6"/>
      <c r="V249" s="4"/>
      <c r="W249" s="4"/>
      <c r="X249" s="4"/>
      <c r="Y249" s="4"/>
      <c r="Z249" s="4"/>
      <c r="AA249" s="4"/>
      <c r="AB249" s="4"/>
      <c r="AC249" s="4"/>
    </row>
    <row r="250" spans="1:30" ht="18" customHeight="1">
      <c r="A250" s="22" t="s">
        <v>349</v>
      </c>
      <c r="B250" s="19" t="s">
        <v>350</v>
      </c>
      <c r="C250" s="57">
        <v>288</v>
      </c>
      <c r="D250" s="58">
        <v>0</v>
      </c>
      <c r="E250" s="62">
        <v>6003</v>
      </c>
      <c r="F250" s="57">
        <v>873</v>
      </c>
      <c r="G250" s="56">
        <v>123</v>
      </c>
      <c r="H250" s="57">
        <v>2803</v>
      </c>
      <c r="I250" s="60">
        <v>3774</v>
      </c>
      <c r="J250" s="190">
        <f t="shared" si="108"/>
        <v>6577</v>
      </c>
      <c r="K250" s="231" t="s">
        <v>527</v>
      </c>
      <c r="L250" s="58">
        <v>1201</v>
      </c>
      <c r="M250" s="521">
        <f t="shared" si="109"/>
        <v>7778</v>
      </c>
      <c r="P250" s="22" t="s">
        <v>349</v>
      </c>
      <c r="Q250" s="19" t="s">
        <v>350</v>
      </c>
      <c r="U250" s="6"/>
      <c r="V250" s="4"/>
      <c r="W250" s="4"/>
      <c r="X250" s="4"/>
      <c r="Y250" s="4"/>
      <c r="Z250" s="4"/>
      <c r="AA250" s="4"/>
      <c r="AB250" s="4"/>
      <c r="AC250" s="4"/>
      <c r="AD250" s="7"/>
    </row>
    <row r="251" spans="1:30" s="17" customFormat="1" ht="18" customHeight="1">
      <c r="A251" s="209" t="s">
        <v>391</v>
      </c>
      <c r="B251" s="172" t="s">
        <v>501</v>
      </c>
      <c r="C251" s="75">
        <v>346</v>
      </c>
      <c r="D251" s="76">
        <v>0</v>
      </c>
      <c r="E251" s="78">
        <v>1048</v>
      </c>
      <c r="F251" s="75">
        <v>272</v>
      </c>
      <c r="G251" s="77">
        <v>3</v>
      </c>
      <c r="H251" s="75">
        <v>1798</v>
      </c>
      <c r="I251" s="79">
        <v>1031</v>
      </c>
      <c r="J251" s="216">
        <f t="shared" si="108"/>
        <v>2829</v>
      </c>
      <c r="K251" s="522" t="s">
        <v>523</v>
      </c>
      <c r="L251" s="225">
        <v>0</v>
      </c>
      <c r="M251" s="523">
        <f t="shared" si="109"/>
        <v>2829</v>
      </c>
      <c r="P251" s="210" t="s">
        <v>391</v>
      </c>
      <c r="Q251" s="211" t="s">
        <v>501</v>
      </c>
      <c r="U251" s="430">
        <f t="shared" ref="U251:AC255" si="110">E251</f>
        <v>1048</v>
      </c>
      <c r="V251" s="280">
        <f t="shared" si="110"/>
        <v>272</v>
      </c>
      <c r="W251" s="280">
        <f t="shared" si="110"/>
        <v>3</v>
      </c>
      <c r="X251" s="280">
        <f t="shared" si="110"/>
        <v>1798</v>
      </c>
      <c r="Y251" s="280">
        <f t="shared" si="110"/>
        <v>1031</v>
      </c>
      <c r="Z251" s="280">
        <f t="shared" si="110"/>
        <v>2829</v>
      </c>
      <c r="AA251" s="280" t="str">
        <f t="shared" si="110"/>
        <v>／</v>
      </c>
      <c r="AB251" s="280">
        <f t="shared" si="110"/>
        <v>0</v>
      </c>
      <c r="AC251" s="280">
        <f t="shared" si="110"/>
        <v>2829</v>
      </c>
    </row>
    <row r="252" spans="1:30" s="7" customFormat="1" ht="18" customHeight="1">
      <c r="A252" s="208" t="s">
        <v>432</v>
      </c>
      <c r="B252" s="166" t="s">
        <v>351</v>
      </c>
      <c r="C252" s="67">
        <v>262</v>
      </c>
      <c r="D252" s="68">
        <v>0</v>
      </c>
      <c r="E252" s="72">
        <v>14468</v>
      </c>
      <c r="F252" s="67">
        <v>13790</v>
      </c>
      <c r="G252" s="54">
        <v>573</v>
      </c>
      <c r="H252" s="67">
        <v>28634</v>
      </c>
      <c r="I252" s="69">
        <v>47209</v>
      </c>
      <c r="J252" s="140">
        <f t="shared" si="108"/>
        <v>75843</v>
      </c>
      <c r="K252" s="142" t="s">
        <v>523</v>
      </c>
      <c r="L252" s="68">
        <v>957</v>
      </c>
      <c r="M252" s="143">
        <f t="shared" si="109"/>
        <v>76800</v>
      </c>
      <c r="P252" s="20" t="s">
        <v>432</v>
      </c>
      <c r="Q252" s="175" t="s">
        <v>351</v>
      </c>
      <c r="U252" s="375">
        <f t="shared" si="110"/>
        <v>14468</v>
      </c>
      <c r="V252" s="248">
        <f t="shared" si="110"/>
        <v>13790</v>
      </c>
      <c r="W252" s="248">
        <f t="shared" si="110"/>
        <v>573</v>
      </c>
      <c r="X252" s="248">
        <f t="shared" si="110"/>
        <v>28634</v>
      </c>
      <c r="Y252" s="248">
        <f t="shared" si="110"/>
        <v>47209</v>
      </c>
      <c r="Z252" s="248">
        <f t="shared" si="110"/>
        <v>75843</v>
      </c>
      <c r="AA252" s="248" t="str">
        <f t="shared" si="110"/>
        <v>／</v>
      </c>
      <c r="AB252" s="248">
        <f t="shared" si="110"/>
        <v>957</v>
      </c>
      <c r="AC252" s="248">
        <f t="shared" si="110"/>
        <v>76800</v>
      </c>
    </row>
    <row r="253" spans="1:30" s="7" customFormat="1" ht="18" customHeight="1">
      <c r="A253" s="208" t="s">
        <v>433</v>
      </c>
      <c r="B253" s="163" t="s">
        <v>352</v>
      </c>
      <c r="C253" s="302">
        <v>278</v>
      </c>
      <c r="D253" s="81">
        <v>0</v>
      </c>
      <c r="E253" s="524">
        <v>20527</v>
      </c>
      <c r="F253" s="302">
        <v>18619</v>
      </c>
      <c r="G253" s="525">
        <v>430</v>
      </c>
      <c r="H253" s="302">
        <v>53012</v>
      </c>
      <c r="I253" s="512">
        <v>13860</v>
      </c>
      <c r="J253" s="252">
        <f t="shared" si="108"/>
        <v>66872</v>
      </c>
      <c r="K253" s="435" t="s">
        <v>523</v>
      </c>
      <c r="L253" s="81">
        <v>373</v>
      </c>
      <c r="M253" s="48">
        <f t="shared" si="109"/>
        <v>67245</v>
      </c>
      <c r="P253" s="20" t="s">
        <v>433</v>
      </c>
      <c r="Q253" s="175" t="s">
        <v>352</v>
      </c>
      <c r="U253" s="375">
        <f t="shared" si="110"/>
        <v>20527</v>
      </c>
      <c r="V253" s="248">
        <f t="shared" si="110"/>
        <v>18619</v>
      </c>
      <c r="W253" s="248">
        <f t="shared" si="110"/>
        <v>430</v>
      </c>
      <c r="X253" s="248">
        <f t="shared" si="110"/>
        <v>53012</v>
      </c>
      <c r="Y253" s="248">
        <f t="shared" si="110"/>
        <v>13860</v>
      </c>
      <c r="Z253" s="248">
        <f t="shared" si="110"/>
        <v>66872</v>
      </c>
      <c r="AA253" s="248" t="str">
        <f t="shared" si="110"/>
        <v>／</v>
      </c>
      <c r="AB253" s="248">
        <f t="shared" si="110"/>
        <v>373</v>
      </c>
      <c r="AC253" s="248">
        <f t="shared" si="110"/>
        <v>67245</v>
      </c>
    </row>
    <row r="254" spans="1:30" s="7" customFormat="1" ht="18" customHeight="1">
      <c r="A254" s="208" t="s">
        <v>545</v>
      </c>
      <c r="B254" s="166" t="s">
        <v>393</v>
      </c>
      <c r="C254" s="269">
        <v>301</v>
      </c>
      <c r="D254" s="71">
        <v>0</v>
      </c>
      <c r="E254" s="436">
        <v>602</v>
      </c>
      <c r="F254" s="269">
        <v>1275</v>
      </c>
      <c r="G254" s="73">
        <v>535</v>
      </c>
      <c r="H254" s="269">
        <v>308</v>
      </c>
      <c r="I254" s="511">
        <v>1214</v>
      </c>
      <c r="J254" s="47">
        <f t="shared" si="108"/>
        <v>1522</v>
      </c>
      <c r="K254" s="511" t="s">
        <v>523</v>
      </c>
      <c r="L254" s="71">
        <v>0</v>
      </c>
      <c r="M254" s="143">
        <f t="shared" si="109"/>
        <v>1522</v>
      </c>
      <c r="P254" s="20" t="s">
        <v>392</v>
      </c>
      <c r="Q254" s="175" t="s">
        <v>393</v>
      </c>
      <c r="U254" s="375">
        <f t="shared" si="110"/>
        <v>602</v>
      </c>
      <c r="V254" s="248">
        <f t="shared" si="110"/>
        <v>1275</v>
      </c>
      <c r="W254" s="248">
        <f t="shared" si="110"/>
        <v>535</v>
      </c>
      <c r="X254" s="248">
        <f t="shared" si="110"/>
        <v>308</v>
      </c>
      <c r="Y254" s="248">
        <f t="shared" si="110"/>
        <v>1214</v>
      </c>
      <c r="Z254" s="248">
        <f t="shared" si="110"/>
        <v>1522</v>
      </c>
      <c r="AA254" s="248" t="str">
        <f t="shared" si="110"/>
        <v>／</v>
      </c>
      <c r="AB254" s="248">
        <f t="shared" si="110"/>
        <v>0</v>
      </c>
      <c r="AC254" s="248">
        <f t="shared" si="110"/>
        <v>1522</v>
      </c>
    </row>
    <row r="255" spans="1:30" s="7" customFormat="1" ht="18" customHeight="1">
      <c r="A255" s="208" t="s">
        <v>434</v>
      </c>
      <c r="B255" s="166" t="s">
        <v>353</v>
      </c>
      <c r="C255" s="386"/>
      <c r="D255" s="387"/>
      <c r="E255" s="513">
        <f>SUM(E256:E257)</f>
        <v>8542</v>
      </c>
      <c r="F255" s="44">
        <f t="shared" ref="F255:J255" si="111">SUM(F256:F257)</f>
        <v>10973</v>
      </c>
      <c r="G255" s="144">
        <f t="shared" si="111"/>
        <v>285</v>
      </c>
      <c r="H255" s="44">
        <f t="shared" si="111"/>
        <v>14404</v>
      </c>
      <c r="I255" s="514">
        <f t="shared" si="111"/>
        <v>12133</v>
      </c>
      <c r="J255" s="47">
        <f t="shared" si="111"/>
        <v>26537</v>
      </c>
      <c r="K255" s="514" t="s">
        <v>523</v>
      </c>
      <c r="L255" s="47">
        <f>SUM(L256:L257)</f>
        <v>170</v>
      </c>
      <c r="M255" s="457">
        <f>SUM(M256:M257)</f>
        <v>26707</v>
      </c>
      <c r="P255" s="20" t="s">
        <v>434</v>
      </c>
      <c r="Q255" s="175" t="s">
        <v>353</v>
      </c>
      <c r="U255" s="375">
        <f t="shared" si="110"/>
        <v>8542</v>
      </c>
      <c r="V255" s="248">
        <f t="shared" si="110"/>
        <v>10973</v>
      </c>
      <c r="W255" s="248">
        <f t="shared" si="110"/>
        <v>285</v>
      </c>
      <c r="X255" s="248">
        <f t="shared" si="110"/>
        <v>14404</v>
      </c>
      <c r="Y255" s="248">
        <f t="shared" si="110"/>
        <v>12133</v>
      </c>
      <c r="Z255" s="248">
        <f t="shared" si="110"/>
        <v>26537</v>
      </c>
      <c r="AA255" s="248" t="str">
        <f t="shared" si="110"/>
        <v>／</v>
      </c>
      <c r="AB255" s="248">
        <f t="shared" si="110"/>
        <v>170</v>
      </c>
      <c r="AC255" s="248">
        <f t="shared" si="110"/>
        <v>26707</v>
      </c>
    </row>
    <row r="256" spans="1:30" s="7" customFormat="1" ht="18" customHeight="1">
      <c r="A256" s="22" t="s">
        <v>435</v>
      </c>
      <c r="B256" s="151" t="s">
        <v>302</v>
      </c>
      <c r="C256" s="63">
        <v>283</v>
      </c>
      <c r="D256" s="66">
        <v>0</v>
      </c>
      <c r="E256" s="62">
        <v>4404</v>
      </c>
      <c r="F256" s="63">
        <v>10973</v>
      </c>
      <c r="G256" s="64">
        <v>285</v>
      </c>
      <c r="H256" s="63">
        <v>9574</v>
      </c>
      <c r="I256" s="65">
        <v>3182</v>
      </c>
      <c r="J256" s="106">
        <f>+H256+I256</f>
        <v>12756</v>
      </c>
      <c r="K256" s="66" t="s">
        <v>523</v>
      </c>
      <c r="L256" s="66">
        <v>31</v>
      </c>
      <c r="M256" s="418">
        <f>SUM(H256:L256)-J256</f>
        <v>12787</v>
      </c>
      <c r="P256" s="22" t="s">
        <v>435</v>
      </c>
      <c r="Q256" s="19" t="s">
        <v>302</v>
      </c>
      <c r="R256" s="3"/>
      <c r="S256" s="3"/>
      <c r="T256" s="3"/>
      <c r="U256" s="385"/>
      <c r="V256" s="256"/>
      <c r="W256" s="256"/>
      <c r="X256" s="256"/>
      <c r="Y256" s="256"/>
      <c r="Z256" s="256"/>
      <c r="AA256" s="256"/>
      <c r="AB256" s="256"/>
      <c r="AC256" s="256"/>
    </row>
    <row r="257" spans="1:51" s="7" customFormat="1" ht="18" customHeight="1">
      <c r="A257" s="168" t="s">
        <v>436</v>
      </c>
      <c r="B257" s="185" t="s">
        <v>354</v>
      </c>
      <c r="C257" s="63">
        <v>284</v>
      </c>
      <c r="D257" s="66">
        <v>0</v>
      </c>
      <c r="E257" s="62">
        <v>4138</v>
      </c>
      <c r="F257" s="63" t="s">
        <v>443</v>
      </c>
      <c r="G257" s="64" t="s">
        <v>443</v>
      </c>
      <c r="H257" s="57">
        <v>4830</v>
      </c>
      <c r="I257" s="60">
        <v>8951</v>
      </c>
      <c r="J257" s="106">
        <f>+H257+I257</f>
        <v>13781</v>
      </c>
      <c r="K257" s="66" t="s">
        <v>523</v>
      </c>
      <c r="L257" s="58">
        <v>139</v>
      </c>
      <c r="M257" s="418">
        <f>SUM(H257:L257)-J257</f>
        <v>13920</v>
      </c>
      <c r="P257" s="168" t="s">
        <v>436</v>
      </c>
      <c r="Q257" s="226" t="s">
        <v>354</v>
      </c>
      <c r="R257" s="526"/>
      <c r="S257" s="526"/>
      <c r="T257" s="526"/>
      <c r="U257" s="385"/>
      <c r="V257" s="256"/>
      <c r="W257" s="256"/>
      <c r="X257" s="256"/>
      <c r="Y257" s="256"/>
      <c r="Z257" s="256"/>
      <c r="AA257" s="256"/>
      <c r="AB257" s="256"/>
      <c r="AC257" s="256"/>
    </row>
    <row r="258" spans="1:51" s="7" customFormat="1" ht="18" customHeight="1">
      <c r="A258" s="208" t="s">
        <v>437</v>
      </c>
      <c r="B258" s="166" t="s">
        <v>355</v>
      </c>
      <c r="C258" s="70">
        <v>284</v>
      </c>
      <c r="D258" s="71">
        <v>0</v>
      </c>
      <c r="E258" s="72">
        <v>9521</v>
      </c>
      <c r="F258" s="70">
        <v>6220</v>
      </c>
      <c r="G258" s="73">
        <v>287</v>
      </c>
      <c r="H258" s="70">
        <v>9458</v>
      </c>
      <c r="I258" s="74">
        <v>8711</v>
      </c>
      <c r="J258" s="47">
        <f>+H258+I258</f>
        <v>18169</v>
      </c>
      <c r="K258" s="142" t="s">
        <v>523</v>
      </c>
      <c r="L258" s="71">
        <v>1362</v>
      </c>
      <c r="M258" s="143">
        <f>SUM(H258:L258)-J258</f>
        <v>19531</v>
      </c>
      <c r="P258" s="20" t="s">
        <v>437</v>
      </c>
      <c r="Q258" s="175" t="s">
        <v>355</v>
      </c>
      <c r="U258" s="375">
        <f t="shared" ref="U258:AC261" si="112">E258</f>
        <v>9521</v>
      </c>
      <c r="V258" s="248">
        <f t="shared" si="112"/>
        <v>6220</v>
      </c>
      <c r="W258" s="248">
        <f t="shared" si="112"/>
        <v>287</v>
      </c>
      <c r="X258" s="248">
        <f t="shared" si="112"/>
        <v>9458</v>
      </c>
      <c r="Y258" s="248">
        <f t="shared" si="112"/>
        <v>8711</v>
      </c>
      <c r="Z258" s="248">
        <f t="shared" si="112"/>
        <v>18169</v>
      </c>
      <c r="AA258" s="248" t="str">
        <f t="shared" si="112"/>
        <v>／</v>
      </c>
      <c r="AB258" s="248">
        <f t="shared" si="112"/>
        <v>1362</v>
      </c>
      <c r="AC258" s="248">
        <f t="shared" si="112"/>
        <v>19531</v>
      </c>
    </row>
    <row r="259" spans="1:51" s="7" customFormat="1" ht="18" customHeight="1">
      <c r="A259" s="208" t="s">
        <v>356</v>
      </c>
      <c r="B259" s="166" t="s">
        <v>357</v>
      </c>
      <c r="C259" s="297">
        <v>352</v>
      </c>
      <c r="D259" s="68">
        <v>0</v>
      </c>
      <c r="E259" s="346">
        <v>2328</v>
      </c>
      <c r="F259" s="297">
        <v>225</v>
      </c>
      <c r="G259" s="54">
        <v>51</v>
      </c>
      <c r="H259" s="297">
        <v>3088</v>
      </c>
      <c r="I259" s="341">
        <v>1582</v>
      </c>
      <c r="J259" s="140">
        <f>SUM(H259:I259)</f>
        <v>4670</v>
      </c>
      <c r="K259" s="71" t="s">
        <v>527</v>
      </c>
      <c r="L259" s="81">
        <v>0</v>
      </c>
      <c r="M259" s="457">
        <f>SUM(H259:L259)-J259</f>
        <v>4670</v>
      </c>
      <c r="P259" s="20" t="s">
        <v>356</v>
      </c>
      <c r="Q259" s="175" t="s">
        <v>357</v>
      </c>
      <c r="U259" s="375">
        <f t="shared" si="112"/>
        <v>2328</v>
      </c>
      <c r="V259" s="248">
        <f t="shared" si="112"/>
        <v>225</v>
      </c>
      <c r="W259" s="248">
        <f t="shared" si="112"/>
        <v>51</v>
      </c>
      <c r="X259" s="248">
        <f t="shared" si="112"/>
        <v>3088</v>
      </c>
      <c r="Y259" s="248">
        <f t="shared" si="112"/>
        <v>1582</v>
      </c>
      <c r="Z259" s="248">
        <f t="shared" si="112"/>
        <v>4670</v>
      </c>
      <c r="AA259" s="248" t="str">
        <f t="shared" si="112"/>
        <v>／</v>
      </c>
      <c r="AB259" s="248">
        <f t="shared" si="112"/>
        <v>0</v>
      </c>
      <c r="AC259" s="248">
        <f t="shared" si="112"/>
        <v>4670</v>
      </c>
    </row>
    <row r="260" spans="1:51" s="7" customFormat="1" ht="18" customHeight="1">
      <c r="A260" s="208" t="s">
        <v>358</v>
      </c>
      <c r="B260" s="166" t="s">
        <v>359</v>
      </c>
      <c r="C260" s="80">
        <v>289</v>
      </c>
      <c r="D260" s="81">
        <v>0</v>
      </c>
      <c r="E260" s="82">
        <v>119252</v>
      </c>
      <c r="F260" s="80">
        <v>54558</v>
      </c>
      <c r="G260" s="83">
        <v>2382</v>
      </c>
      <c r="H260" s="80">
        <v>152582</v>
      </c>
      <c r="I260" s="84">
        <v>72566</v>
      </c>
      <c r="J260" s="252">
        <f>+H260+I260</f>
        <v>225148</v>
      </c>
      <c r="K260" s="142" t="s">
        <v>523</v>
      </c>
      <c r="L260" s="81">
        <v>7331</v>
      </c>
      <c r="M260" s="457">
        <f>SUM(H260:L260)-J260</f>
        <v>232479</v>
      </c>
      <c r="P260" s="20" t="s">
        <v>358</v>
      </c>
      <c r="Q260" s="175" t="s">
        <v>359</v>
      </c>
      <c r="U260" s="375">
        <f t="shared" si="112"/>
        <v>119252</v>
      </c>
      <c r="V260" s="248">
        <f t="shared" si="112"/>
        <v>54558</v>
      </c>
      <c r="W260" s="248">
        <f t="shared" si="112"/>
        <v>2382</v>
      </c>
      <c r="X260" s="248">
        <f t="shared" si="112"/>
        <v>152582</v>
      </c>
      <c r="Y260" s="248">
        <f t="shared" si="112"/>
        <v>72566</v>
      </c>
      <c r="Z260" s="248">
        <f t="shared" si="112"/>
        <v>225148</v>
      </c>
      <c r="AA260" s="248" t="str">
        <f t="shared" si="112"/>
        <v>／</v>
      </c>
      <c r="AB260" s="248">
        <f t="shared" si="112"/>
        <v>7331</v>
      </c>
      <c r="AC260" s="248">
        <f t="shared" si="112"/>
        <v>232479</v>
      </c>
    </row>
    <row r="261" spans="1:51" s="7" customFormat="1" ht="18" customHeight="1">
      <c r="A261" s="527" t="s">
        <v>438</v>
      </c>
      <c r="B261" s="186" t="s">
        <v>360</v>
      </c>
      <c r="C261" s="386"/>
      <c r="D261" s="387"/>
      <c r="E261" s="528">
        <f>SUM(E262:E263)</f>
        <v>145670</v>
      </c>
      <c r="F261" s="267">
        <f t="shared" ref="F261:J261" si="113">SUM(F262:F263)</f>
        <v>62793</v>
      </c>
      <c r="G261" s="261">
        <f t="shared" si="113"/>
        <v>1928</v>
      </c>
      <c r="H261" s="267">
        <f t="shared" si="113"/>
        <v>255375</v>
      </c>
      <c r="I261" s="407">
        <f t="shared" si="113"/>
        <v>74195</v>
      </c>
      <c r="J261" s="47">
        <f t="shared" si="113"/>
        <v>329570</v>
      </c>
      <c r="K261" s="407" t="s">
        <v>523</v>
      </c>
      <c r="L261" s="47">
        <f>SUM(L262:L263)</f>
        <v>3157</v>
      </c>
      <c r="M261" s="529">
        <f>SUM(M262:M263)</f>
        <v>332727</v>
      </c>
      <c r="P261" s="204" t="s">
        <v>438</v>
      </c>
      <c r="Q261" s="21" t="s">
        <v>360</v>
      </c>
      <c r="U261" s="375">
        <f t="shared" si="112"/>
        <v>145670</v>
      </c>
      <c r="V261" s="248">
        <f t="shared" si="112"/>
        <v>62793</v>
      </c>
      <c r="W261" s="248">
        <f t="shared" si="112"/>
        <v>1928</v>
      </c>
      <c r="X261" s="248">
        <f t="shared" si="112"/>
        <v>255375</v>
      </c>
      <c r="Y261" s="248">
        <f t="shared" si="112"/>
        <v>74195</v>
      </c>
      <c r="Z261" s="248">
        <f t="shared" si="112"/>
        <v>329570</v>
      </c>
      <c r="AA261" s="248" t="str">
        <f t="shared" si="112"/>
        <v>／</v>
      </c>
      <c r="AB261" s="248">
        <f t="shared" si="112"/>
        <v>3157</v>
      </c>
      <c r="AC261" s="248">
        <f t="shared" si="112"/>
        <v>332727</v>
      </c>
      <c r="AD261" s="3"/>
    </row>
    <row r="262" spans="1:51" ht="18" customHeight="1">
      <c r="A262" s="161" t="s">
        <v>439</v>
      </c>
      <c r="B262" s="187" t="s">
        <v>106</v>
      </c>
      <c r="C262" s="63">
        <v>292</v>
      </c>
      <c r="D262" s="66">
        <v>0</v>
      </c>
      <c r="E262" s="62">
        <v>135448</v>
      </c>
      <c r="F262" s="63">
        <v>58885</v>
      </c>
      <c r="G262" s="64">
        <v>1851</v>
      </c>
      <c r="H262" s="63">
        <v>237262</v>
      </c>
      <c r="I262" s="65">
        <v>70236</v>
      </c>
      <c r="J262" s="106">
        <f>+H262+I262</f>
        <v>307498</v>
      </c>
      <c r="K262" s="340" t="s">
        <v>523</v>
      </c>
      <c r="L262" s="66">
        <v>2190</v>
      </c>
      <c r="M262" s="361">
        <f>SUM(H262:L262)-J262</f>
        <v>309688</v>
      </c>
      <c r="P262" s="150" t="s">
        <v>439</v>
      </c>
      <c r="Q262" s="23" t="s">
        <v>106</v>
      </c>
      <c r="U262" s="6"/>
      <c r="V262" s="4"/>
      <c r="W262" s="4"/>
      <c r="X262" s="4"/>
      <c r="Y262" s="4"/>
      <c r="Z262" s="4"/>
      <c r="AA262" s="4"/>
      <c r="AB262" s="4"/>
      <c r="AC262" s="4"/>
      <c r="AD262" s="1"/>
    </row>
    <row r="263" spans="1:51" s="1" customFormat="1" ht="18" customHeight="1">
      <c r="A263" s="165" t="s">
        <v>440</v>
      </c>
      <c r="B263" s="153" t="s">
        <v>361</v>
      </c>
      <c r="C263" s="57">
        <v>287</v>
      </c>
      <c r="D263" s="58">
        <v>0</v>
      </c>
      <c r="E263" s="59">
        <v>10222</v>
      </c>
      <c r="F263" s="57">
        <v>3908</v>
      </c>
      <c r="G263" s="56">
        <v>77</v>
      </c>
      <c r="H263" s="57">
        <v>18113</v>
      </c>
      <c r="I263" s="60">
        <v>3959</v>
      </c>
      <c r="J263" s="190">
        <f t="shared" ref="J263" si="114">+H263+I263</f>
        <v>22072</v>
      </c>
      <c r="K263" s="340" t="s">
        <v>523</v>
      </c>
      <c r="L263" s="58">
        <v>967</v>
      </c>
      <c r="M263" s="361">
        <f>SUM(H263:L263)-J263</f>
        <v>23039</v>
      </c>
      <c r="P263" s="168" t="s">
        <v>440</v>
      </c>
      <c r="Q263" s="19" t="s">
        <v>361</v>
      </c>
      <c r="R263" s="3"/>
      <c r="S263" s="3"/>
      <c r="T263" s="3"/>
      <c r="U263" s="467"/>
      <c r="V263" s="277"/>
      <c r="W263" s="277"/>
      <c r="X263" s="277"/>
      <c r="Y263" s="277"/>
      <c r="Z263" s="277"/>
      <c r="AA263" s="277"/>
      <c r="AB263" s="277"/>
      <c r="AC263" s="277"/>
      <c r="AD263" s="7"/>
    </row>
    <row r="264" spans="1:51" s="7" customFormat="1" ht="18" customHeight="1">
      <c r="A264" s="208" t="s">
        <v>362</v>
      </c>
      <c r="B264" s="163" t="s">
        <v>363</v>
      </c>
      <c r="C264" s="297">
        <v>293</v>
      </c>
      <c r="D264" s="68">
        <v>0</v>
      </c>
      <c r="E264" s="344">
        <v>112108</v>
      </c>
      <c r="F264" s="303" t="s">
        <v>503</v>
      </c>
      <c r="G264" s="525" t="s">
        <v>503</v>
      </c>
      <c r="H264" s="297">
        <v>136431</v>
      </c>
      <c r="I264" s="345">
        <v>51667</v>
      </c>
      <c r="J264" s="140">
        <f t="shared" ref="J264:J268" si="115">+H264+I264</f>
        <v>188098</v>
      </c>
      <c r="K264" s="345">
        <v>5344</v>
      </c>
      <c r="L264" s="68">
        <v>7608</v>
      </c>
      <c r="M264" s="530">
        <f>+H264+I264+K264+L264</f>
        <v>201050</v>
      </c>
      <c r="P264" s="20" t="s">
        <v>362</v>
      </c>
      <c r="Q264" s="175" t="s">
        <v>363</v>
      </c>
      <c r="U264" s="375">
        <f t="shared" ref="U264:AC268" si="116">E264</f>
        <v>112108</v>
      </c>
      <c r="V264" s="248" t="str">
        <f t="shared" si="116"/>
        <v>－</v>
      </c>
      <c r="W264" s="248" t="str">
        <f t="shared" si="116"/>
        <v>－</v>
      </c>
      <c r="X264" s="248">
        <f t="shared" si="116"/>
        <v>136431</v>
      </c>
      <c r="Y264" s="248">
        <f t="shared" si="116"/>
        <v>51667</v>
      </c>
      <c r="Z264" s="248">
        <f t="shared" si="116"/>
        <v>188098</v>
      </c>
      <c r="AA264" s="248">
        <f t="shared" si="116"/>
        <v>5344</v>
      </c>
      <c r="AB264" s="248">
        <f t="shared" si="116"/>
        <v>7608</v>
      </c>
      <c r="AC264" s="248">
        <f t="shared" si="116"/>
        <v>201050</v>
      </c>
    </row>
    <row r="265" spans="1:51" s="7" customFormat="1" ht="18" customHeight="1">
      <c r="A265" s="209" t="s">
        <v>441</v>
      </c>
      <c r="B265" s="169" t="s">
        <v>552</v>
      </c>
      <c r="C265" s="300">
        <v>291</v>
      </c>
      <c r="D265" s="301">
        <v>0</v>
      </c>
      <c r="E265" s="531">
        <v>10684</v>
      </c>
      <c r="F265" s="532">
        <v>8542</v>
      </c>
      <c r="G265" s="533">
        <v>598</v>
      </c>
      <c r="H265" s="532">
        <v>6406</v>
      </c>
      <c r="I265" s="534">
        <v>10730</v>
      </c>
      <c r="J265" s="535">
        <f t="shared" si="115"/>
        <v>17136</v>
      </c>
      <c r="K265" s="81" t="s">
        <v>523</v>
      </c>
      <c r="L265" s="536">
        <v>2872</v>
      </c>
      <c r="M265" s="429">
        <f>SUM(H265:L265)-J265</f>
        <v>20008</v>
      </c>
      <c r="P265" s="20" t="s">
        <v>441</v>
      </c>
      <c r="Q265" s="175" t="s">
        <v>364</v>
      </c>
      <c r="U265" s="375">
        <f t="shared" si="116"/>
        <v>10684</v>
      </c>
      <c r="V265" s="248">
        <f t="shared" si="116"/>
        <v>8542</v>
      </c>
      <c r="W265" s="248">
        <f t="shared" si="116"/>
        <v>598</v>
      </c>
      <c r="X265" s="248">
        <f t="shared" si="116"/>
        <v>6406</v>
      </c>
      <c r="Y265" s="248">
        <f t="shared" si="116"/>
        <v>10730</v>
      </c>
      <c r="Z265" s="248">
        <f t="shared" si="116"/>
        <v>17136</v>
      </c>
      <c r="AA265" s="248" t="str">
        <f t="shared" si="116"/>
        <v>／</v>
      </c>
      <c r="AB265" s="248">
        <f t="shared" si="116"/>
        <v>2872</v>
      </c>
      <c r="AC265" s="248">
        <f t="shared" si="116"/>
        <v>20008</v>
      </c>
    </row>
    <row r="266" spans="1:51" s="7" customFormat="1" ht="18" customHeight="1">
      <c r="A266" s="35" t="s">
        <v>365</v>
      </c>
      <c r="B266" s="36" t="s">
        <v>366</v>
      </c>
      <c r="C266" s="80">
        <v>291</v>
      </c>
      <c r="D266" s="81">
        <v>0</v>
      </c>
      <c r="E266" s="82">
        <v>48858</v>
      </c>
      <c r="F266" s="80">
        <v>16694</v>
      </c>
      <c r="G266" s="115" t="s">
        <v>503</v>
      </c>
      <c r="H266" s="80">
        <v>31003</v>
      </c>
      <c r="I266" s="84">
        <v>26648</v>
      </c>
      <c r="J266" s="252">
        <f t="shared" si="115"/>
        <v>57651</v>
      </c>
      <c r="K266" s="81" t="s">
        <v>523</v>
      </c>
      <c r="L266" s="81">
        <v>17762</v>
      </c>
      <c r="M266" s="48">
        <f>SUM(H266:L266)-J266</f>
        <v>75413</v>
      </c>
      <c r="P266" s="20" t="s">
        <v>365</v>
      </c>
      <c r="Q266" s="175" t="s">
        <v>366</v>
      </c>
      <c r="U266" s="375">
        <f t="shared" si="116"/>
        <v>48858</v>
      </c>
      <c r="V266" s="248">
        <f t="shared" si="116"/>
        <v>16694</v>
      </c>
      <c r="W266" s="248" t="str">
        <f t="shared" si="116"/>
        <v>－</v>
      </c>
      <c r="X266" s="248">
        <f t="shared" si="116"/>
        <v>31003</v>
      </c>
      <c r="Y266" s="248">
        <f t="shared" si="116"/>
        <v>26648</v>
      </c>
      <c r="Z266" s="248">
        <f t="shared" si="116"/>
        <v>57651</v>
      </c>
      <c r="AA266" s="248" t="str">
        <f t="shared" si="116"/>
        <v>／</v>
      </c>
      <c r="AB266" s="248">
        <f t="shared" si="116"/>
        <v>17762</v>
      </c>
      <c r="AC266" s="248">
        <f t="shared" si="116"/>
        <v>75413</v>
      </c>
      <c r="AD266" s="1"/>
    </row>
    <row r="267" spans="1:51" s="1" customFormat="1" ht="18" customHeight="1">
      <c r="A267" s="537" t="s">
        <v>367</v>
      </c>
      <c r="B267" s="188" t="s">
        <v>368</v>
      </c>
      <c r="C267" s="70">
        <v>291</v>
      </c>
      <c r="D267" s="71">
        <v>0</v>
      </c>
      <c r="E267" s="72">
        <v>65683</v>
      </c>
      <c r="F267" s="70">
        <v>31941</v>
      </c>
      <c r="G267" s="73">
        <v>1523</v>
      </c>
      <c r="H267" s="70">
        <v>126367</v>
      </c>
      <c r="I267" s="74">
        <v>61846</v>
      </c>
      <c r="J267" s="47">
        <f t="shared" si="115"/>
        <v>188213</v>
      </c>
      <c r="K267" s="74">
        <v>46740</v>
      </c>
      <c r="L267" s="71">
        <v>0</v>
      </c>
      <c r="M267" s="457">
        <f>SUM(H267:L267)-J267</f>
        <v>234953</v>
      </c>
      <c r="P267" s="27" t="s">
        <v>367</v>
      </c>
      <c r="Q267" s="222" t="s">
        <v>368</v>
      </c>
      <c r="R267" s="7"/>
      <c r="S267" s="7"/>
      <c r="T267" s="7"/>
      <c r="U267" s="375">
        <f t="shared" si="116"/>
        <v>65683</v>
      </c>
      <c r="V267" s="248">
        <f t="shared" si="116"/>
        <v>31941</v>
      </c>
      <c r="W267" s="248">
        <f t="shared" si="116"/>
        <v>1523</v>
      </c>
      <c r="X267" s="248">
        <f t="shared" si="116"/>
        <v>126367</v>
      </c>
      <c r="Y267" s="248">
        <f t="shared" si="116"/>
        <v>61846</v>
      </c>
      <c r="Z267" s="248">
        <f t="shared" si="116"/>
        <v>188213</v>
      </c>
      <c r="AA267" s="248">
        <f t="shared" si="116"/>
        <v>46740</v>
      </c>
      <c r="AB267" s="248">
        <f t="shared" si="116"/>
        <v>0</v>
      </c>
      <c r="AC267" s="248">
        <f t="shared" si="116"/>
        <v>234953</v>
      </c>
    </row>
    <row r="268" spans="1:51" s="1" customFormat="1" ht="18" customHeight="1" thickBot="1">
      <c r="A268" s="537" t="s">
        <v>401</v>
      </c>
      <c r="B268" s="188" t="s">
        <v>369</v>
      </c>
      <c r="C268" s="70">
        <v>294</v>
      </c>
      <c r="D268" s="71">
        <v>0</v>
      </c>
      <c r="E268" s="72">
        <v>44346</v>
      </c>
      <c r="F268" s="116">
        <v>23845</v>
      </c>
      <c r="G268" s="117">
        <v>797</v>
      </c>
      <c r="H268" s="70">
        <v>57623</v>
      </c>
      <c r="I268" s="74">
        <v>33557</v>
      </c>
      <c r="J268" s="47">
        <f t="shared" si="115"/>
        <v>91180</v>
      </c>
      <c r="K268" s="538" t="s">
        <v>523</v>
      </c>
      <c r="L268" s="71">
        <v>5801</v>
      </c>
      <c r="M268" s="529">
        <f>SUM(H268:L268)-J268</f>
        <v>96981</v>
      </c>
      <c r="P268" s="27" t="s">
        <v>401</v>
      </c>
      <c r="Q268" s="222" t="s">
        <v>369</v>
      </c>
      <c r="R268" s="7"/>
      <c r="S268" s="7"/>
      <c r="T268" s="7"/>
      <c r="U268" s="375">
        <f t="shared" si="116"/>
        <v>44346</v>
      </c>
      <c r="V268" s="248">
        <f t="shared" si="116"/>
        <v>23845</v>
      </c>
      <c r="W268" s="248">
        <f t="shared" si="116"/>
        <v>797</v>
      </c>
      <c r="X268" s="248">
        <f t="shared" si="116"/>
        <v>57623</v>
      </c>
      <c r="Y268" s="248">
        <f t="shared" si="116"/>
        <v>33557</v>
      </c>
      <c r="Z268" s="248">
        <f t="shared" si="116"/>
        <v>91180</v>
      </c>
      <c r="AA268" s="248" t="str">
        <f t="shared" si="116"/>
        <v>／</v>
      </c>
      <c r="AB268" s="248">
        <f t="shared" si="116"/>
        <v>5801</v>
      </c>
      <c r="AC268" s="248">
        <f t="shared" si="116"/>
        <v>96981</v>
      </c>
      <c r="AD268" s="7"/>
    </row>
    <row r="269" spans="1:51" s="305" customFormat="1" ht="18" customHeight="1" thickBot="1">
      <c r="A269" s="547" t="s">
        <v>370</v>
      </c>
      <c r="B269" s="548"/>
      <c r="C269" s="51"/>
      <c r="D269" s="539"/>
      <c r="E269" s="540">
        <f t="shared" ref="E269:M269" si="117">U269</f>
        <v>994357</v>
      </c>
      <c r="F269" s="227">
        <f t="shared" si="117"/>
        <v>425957</v>
      </c>
      <c r="G269" s="304">
        <f t="shared" si="117"/>
        <v>18015</v>
      </c>
      <c r="H269" s="227">
        <f t="shared" si="117"/>
        <v>1366830</v>
      </c>
      <c r="I269" s="347">
        <f t="shared" si="117"/>
        <v>716679</v>
      </c>
      <c r="J269" s="228">
        <f t="shared" si="117"/>
        <v>2083509</v>
      </c>
      <c r="K269" s="347">
        <f t="shared" si="117"/>
        <v>57490</v>
      </c>
      <c r="L269" s="228">
        <f t="shared" si="117"/>
        <v>122500</v>
      </c>
      <c r="M269" s="348">
        <f t="shared" si="117"/>
        <v>2263499</v>
      </c>
      <c r="N269" s="197"/>
      <c r="O269" s="197"/>
      <c r="P269" s="547" t="s">
        <v>370</v>
      </c>
      <c r="Q269" s="548"/>
      <c r="R269" s="541"/>
      <c r="S269" s="541"/>
      <c r="T269" s="541"/>
      <c r="U269" s="497">
        <f>SUM(U227:U268)</f>
        <v>994357</v>
      </c>
      <c r="V269" s="50">
        <f t="shared" ref="V269:AC269" si="118">SUM(V227:V268)</f>
        <v>425957</v>
      </c>
      <c r="W269" s="50">
        <f t="shared" si="118"/>
        <v>18015</v>
      </c>
      <c r="X269" s="50">
        <f t="shared" si="118"/>
        <v>1366830</v>
      </c>
      <c r="Y269" s="50">
        <f t="shared" si="118"/>
        <v>716679</v>
      </c>
      <c r="Z269" s="50">
        <f t="shared" si="118"/>
        <v>2083509</v>
      </c>
      <c r="AA269" s="50">
        <f t="shared" si="118"/>
        <v>57490</v>
      </c>
      <c r="AB269" s="50">
        <f t="shared" si="118"/>
        <v>122500</v>
      </c>
      <c r="AC269" s="50">
        <f t="shared" si="118"/>
        <v>2263499</v>
      </c>
      <c r="AD269" s="197"/>
      <c r="AE269" s="197"/>
      <c r="AF269" s="197"/>
      <c r="AG269" s="197"/>
      <c r="AH269" s="197"/>
      <c r="AI269" s="197"/>
      <c r="AJ269" s="197"/>
      <c r="AK269" s="197"/>
      <c r="AL269" s="197"/>
      <c r="AM269" s="197"/>
      <c r="AN269" s="197"/>
      <c r="AO269" s="197"/>
      <c r="AP269" s="197"/>
      <c r="AQ269" s="197"/>
      <c r="AR269" s="197"/>
      <c r="AS269" s="197"/>
      <c r="AT269" s="197"/>
      <c r="AU269" s="197"/>
      <c r="AV269" s="197"/>
      <c r="AW269" s="197"/>
      <c r="AX269" s="197"/>
      <c r="AY269" s="197"/>
    </row>
    <row r="270" spans="1:51" s="305" customFormat="1" ht="18" customHeight="1" thickBot="1">
      <c r="A270" s="547" t="s">
        <v>0</v>
      </c>
      <c r="B270" s="548"/>
      <c r="C270" s="51"/>
      <c r="D270" s="539"/>
      <c r="E270" s="540">
        <f t="shared" ref="E270:M270" si="119">E8+E17+E226+E269</f>
        <v>21460307</v>
      </c>
      <c r="F270" s="227">
        <f t="shared" si="119"/>
        <v>4477264</v>
      </c>
      <c r="G270" s="304">
        <f t="shared" si="119"/>
        <v>294281</v>
      </c>
      <c r="H270" s="227">
        <f t="shared" si="119"/>
        <v>19967117</v>
      </c>
      <c r="I270" s="347">
        <f t="shared" si="119"/>
        <v>12172224</v>
      </c>
      <c r="J270" s="228">
        <f t="shared" si="119"/>
        <v>33392921</v>
      </c>
      <c r="K270" s="347">
        <f t="shared" si="119"/>
        <v>209962</v>
      </c>
      <c r="L270" s="228">
        <f t="shared" si="119"/>
        <v>1136755</v>
      </c>
      <c r="M270" s="348">
        <f t="shared" si="119"/>
        <v>34739638</v>
      </c>
      <c r="N270" s="197"/>
      <c r="O270" s="197"/>
      <c r="P270" s="549" t="s">
        <v>0</v>
      </c>
      <c r="Q270" s="550"/>
      <c r="R270" s="542"/>
      <c r="S270" s="542"/>
      <c r="T270" s="542"/>
      <c r="U270" s="370"/>
      <c r="V270" s="322"/>
      <c r="W270" s="322"/>
      <c r="X270" s="322"/>
      <c r="Y270" s="322"/>
      <c r="Z270" s="322"/>
      <c r="AA270" s="322"/>
      <c r="AB270" s="322"/>
      <c r="AC270" s="322"/>
      <c r="AD270" s="3"/>
      <c r="AE270" s="197"/>
      <c r="AF270" s="197"/>
      <c r="AG270" s="197"/>
      <c r="AH270" s="197"/>
      <c r="AI270" s="197"/>
      <c r="AJ270" s="197"/>
      <c r="AK270" s="197"/>
      <c r="AL270" s="197"/>
      <c r="AM270" s="197"/>
      <c r="AN270" s="197"/>
      <c r="AO270" s="197"/>
      <c r="AP270" s="197"/>
      <c r="AQ270" s="197"/>
      <c r="AR270" s="197"/>
      <c r="AS270" s="197"/>
      <c r="AT270" s="197"/>
      <c r="AU270" s="197"/>
      <c r="AV270" s="197"/>
      <c r="AW270" s="197"/>
      <c r="AX270" s="197"/>
      <c r="AY270" s="197"/>
    </row>
    <row r="271" spans="1:51" s="543" customFormat="1" ht="20.149999999999999" customHeight="1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</row>
    <row r="272" spans="1:51" s="543" customFormat="1" ht="20.149999999999999" customHeight="1">
      <c r="A272" s="551" t="s">
        <v>546</v>
      </c>
      <c r="B272" s="551"/>
      <c r="C272" s="551"/>
      <c r="D272" s="551"/>
      <c r="E272" s="551"/>
      <c r="F272" s="551"/>
      <c r="G272" s="551"/>
      <c r="H272" s="551"/>
      <c r="I272" s="551"/>
      <c r="J272" s="551"/>
      <c r="K272" s="551"/>
      <c r="L272" s="551"/>
      <c r="M272" s="551"/>
    </row>
    <row r="273" spans="1:13" s="543" customFormat="1" ht="20.149999999999999" customHeight="1">
      <c r="A273" s="551" t="s">
        <v>547</v>
      </c>
      <c r="B273" s="551"/>
      <c r="C273" s="551"/>
      <c r="D273" s="551"/>
      <c r="E273" s="551"/>
      <c r="F273" s="551"/>
      <c r="G273" s="551"/>
      <c r="H273" s="551"/>
      <c r="I273" s="551"/>
      <c r="J273" s="551"/>
      <c r="K273" s="551"/>
      <c r="L273" s="551"/>
      <c r="M273" s="551"/>
    </row>
    <row r="274" spans="1:13" s="543" customFormat="1" ht="20.149999999999999" customHeight="1">
      <c r="A274" s="551" t="s">
        <v>548</v>
      </c>
      <c r="B274" s="551"/>
      <c r="C274" s="551"/>
      <c r="D274" s="551"/>
      <c r="E274" s="551"/>
      <c r="F274" s="551"/>
      <c r="G274" s="551"/>
      <c r="H274" s="551"/>
      <c r="I274" s="551"/>
      <c r="J274" s="551"/>
      <c r="K274" s="551"/>
      <c r="L274" s="551"/>
      <c r="M274" s="551"/>
    </row>
    <row r="275" spans="1:13" s="543" customFormat="1" ht="20.149999999999999" customHeight="1">
      <c r="A275" s="551" t="s">
        <v>549</v>
      </c>
      <c r="B275" s="551"/>
      <c r="C275" s="551"/>
      <c r="D275" s="551"/>
      <c r="E275" s="551"/>
      <c r="F275" s="551"/>
      <c r="G275" s="551"/>
      <c r="H275" s="551"/>
      <c r="I275" s="551"/>
      <c r="J275" s="551"/>
      <c r="K275" s="551"/>
      <c r="L275" s="551"/>
      <c r="M275" s="551"/>
    </row>
    <row r="276" spans="1:13" ht="18.75" customHeight="1">
      <c r="A276" s="556" t="s">
        <v>553</v>
      </c>
      <c r="B276" s="556"/>
      <c r="C276" s="556"/>
      <c r="D276" s="556"/>
      <c r="E276" s="556"/>
      <c r="F276" s="556"/>
      <c r="G276" s="556"/>
      <c r="H276" s="556"/>
      <c r="I276" s="556"/>
      <c r="J276" s="556"/>
      <c r="K276" s="556"/>
      <c r="L276" s="556"/>
      <c r="M276" s="556"/>
    </row>
    <row r="277" spans="1:13">
      <c r="A277" s="39"/>
      <c r="B277" s="40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</row>
    <row r="278" spans="1:13">
      <c r="A278" s="39"/>
      <c r="B278" s="40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</row>
    <row r="279" spans="1:13">
      <c r="A279" s="39"/>
      <c r="B279" s="40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</row>
    <row r="280" spans="1:13">
      <c r="A280" s="39"/>
      <c r="B280" s="40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</row>
    <row r="281" spans="1:13">
      <c r="A281" s="39"/>
      <c r="B281" s="40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</row>
    <row r="282" spans="1:13">
      <c r="A282" s="39"/>
      <c r="B282" s="40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</row>
    <row r="283" spans="1:13">
      <c r="A283" s="39"/>
      <c r="B283" s="40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</row>
    <row r="284" spans="1:13">
      <c r="A284" s="39"/>
      <c r="B284" s="40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</row>
    <row r="285" spans="1:13">
      <c r="A285" s="39"/>
      <c r="B285" s="40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</row>
    <row r="286" spans="1:13">
      <c r="A286" s="39"/>
      <c r="B286" s="40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</row>
    <row r="287" spans="1:13">
      <c r="A287" s="39"/>
      <c r="B287" s="40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</row>
    <row r="288" spans="1:13">
      <c r="A288" s="39"/>
      <c r="B288" s="40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</row>
    <row r="289" spans="1:13">
      <c r="A289" s="39"/>
      <c r="B289" s="40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</row>
    <row r="290" spans="1:13">
      <c r="A290" s="39"/>
      <c r="B290" s="40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</row>
    <row r="291" spans="1:13">
      <c r="A291" s="39"/>
      <c r="B291" s="40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</row>
    <row r="292" spans="1:13">
      <c r="A292" s="39"/>
      <c r="B292" s="40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</row>
    <row r="293" spans="1:13">
      <c r="A293" s="39"/>
      <c r="B293" s="40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</row>
    <row r="294" spans="1:13">
      <c r="A294" s="39"/>
      <c r="B294" s="40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</row>
    <row r="295" spans="1:13">
      <c r="A295" s="39"/>
      <c r="B295" s="40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</row>
    <row r="296" spans="1:13">
      <c r="A296" s="39"/>
      <c r="B296" s="40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</row>
    <row r="297" spans="1:13">
      <c r="A297" s="39"/>
      <c r="B297" s="40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</row>
    <row r="298" spans="1:13">
      <c r="A298" s="39"/>
      <c r="B298" s="40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</row>
    <row r="299" spans="1:13">
      <c r="A299" s="39"/>
      <c r="B299" s="40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</row>
    <row r="300" spans="1:13">
      <c r="A300" s="39"/>
      <c r="B300" s="40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</row>
    <row r="301" spans="1:13">
      <c r="A301" s="39"/>
      <c r="B301" s="40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</row>
    <row r="302" spans="1:13">
      <c r="A302" s="39"/>
      <c r="B302" s="40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</row>
    <row r="303" spans="1:13">
      <c r="A303" s="39"/>
      <c r="B303" s="40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</row>
    <row r="304" spans="1:13">
      <c r="A304" s="39"/>
      <c r="B304" s="40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</row>
    <row r="305" spans="1:13">
      <c r="A305" s="39"/>
      <c r="B305" s="40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</row>
    <row r="306" spans="1:13">
      <c r="A306" s="39"/>
      <c r="B306" s="40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</row>
    <row r="307" spans="1:13">
      <c r="A307" s="39"/>
      <c r="B307" s="40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</row>
    <row r="308" spans="1:13">
      <c r="A308" s="39"/>
      <c r="B308" s="40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</row>
    <row r="309" spans="1:13">
      <c r="A309" s="39"/>
      <c r="B309" s="40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</row>
    <row r="310" spans="1:13">
      <c r="A310" s="39"/>
      <c r="B310" s="40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</row>
    <row r="311" spans="1:13">
      <c r="A311" s="39"/>
      <c r="B311" s="40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</row>
    <row r="312" spans="1:13">
      <c r="A312" s="39"/>
      <c r="B312" s="40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</row>
    <row r="313" spans="1:13">
      <c r="A313" s="39"/>
      <c r="B313" s="40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</row>
    <row r="314" spans="1:13">
      <c r="A314" s="39"/>
      <c r="B314" s="40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</row>
    <row r="315" spans="1:13">
      <c r="A315" s="39"/>
      <c r="B315" s="40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</row>
    <row r="316" spans="1:13">
      <c r="A316" s="39"/>
      <c r="B316" s="40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</row>
    <row r="317" spans="1:13">
      <c r="A317" s="39"/>
      <c r="B317" s="40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</row>
    <row r="318" spans="1:13">
      <c r="A318" s="39"/>
      <c r="B318" s="40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</row>
    <row r="319" spans="1:13">
      <c r="A319" s="39"/>
      <c r="B319" s="40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</row>
    <row r="320" spans="1:13">
      <c r="A320" s="39"/>
      <c r="B320" s="40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</row>
    <row r="321" spans="1:13">
      <c r="A321" s="39"/>
      <c r="B321" s="40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</row>
    <row r="322" spans="1:13">
      <c r="A322" s="39"/>
      <c r="B322" s="40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</row>
    <row r="323" spans="1:13">
      <c r="A323" s="39"/>
      <c r="B323" s="40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</row>
    <row r="324" spans="1:13">
      <c r="A324" s="39"/>
      <c r="B324" s="40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</row>
    <row r="325" spans="1:13">
      <c r="A325" s="39"/>
      <c r="B325" s="40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</row>
    <row r="326" spans="1:13">
      <c r="A326" s="39"/>
      <c r="B326" s="40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</row>
    <row r="327" spans="1:13">
      <c r="A327" s="39"/>
      <c r="B327" s="40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</row>
    <row r="328" spans="1:13">
      <c r="A328" s="39"/>
      <c r="B328" s="40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</row>
    <row r="329" spans="1:13">
      <c r="A329" s="39"/>
      <c r="B329" s="40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</row>
    <row r="330" spans="1:13">
      <c r="A330" s="39"/>
      <c r="B330" s="40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</row>
    <row r="331" spans="1:13">
      <c r="A331" s="39"/>
      <c r="B331" s="40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</row>
    <row r="332" spans="1:13">
      <c r="A332" s="39"/>
      <c r="B332" s="40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</row>
    <row r="333" spans="1:13">
      <c r="A333" s="39"/>
      <c r="B333" s="40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</row>
    <row r="334" spans="1:13">
      <c r="A334" s="39"/>
      <c r="B334" s="40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</row>
    <row r="335" spans="1:13">
      <c r="A335" s="39"/>
      <c r="B335" s="40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</row>
    <row r="336" spans="1:13">
      <c r="A336" s="39"/>
      <c r="B336" s="40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</row>
    <row r="337" spans="1:13">
      <c r="A337" s="39"/>
      <c r="B337" s="40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</row>
    <row r="338" spans="1:13">
      <c r="A338" s="39"/>
      <c r="B338" s="40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</row>
    <row r="339" spans="1:13">
      <c r="A339" s="39"/>
      <c r="B339" s="40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</row>
    <row r="340" spans="1:13">
      <c r="A340" s="39"/>
      <c r="B340" s="40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</row>
    <row r="341" spans="1:13">
      <c r="A341" s="39"/>
      <c r="B341" s="40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</row>
    <row r="342" spans="1:13">
      <c r="A342" s="39"/>
      <c r="B342" s="40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</row>
    <row r="343" spans="1:13">
      <c r="A343" s="39"/>
      <c r="B343" s="40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</row>
    <row r="344" spans="1:13">
      <c r="A344" s="39"/>
      <c r="B344" s="40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</row>
    <row r="345" spans="1:13">
      <c r="A345" s="39"/>
      <c r="B345" s="40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</row>
    <row r="346" spans="1:13">
      <c r="A346" s="39"/>
      <c r="B346" s="40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</row>
    <row r="347" spans="1:13">
      <c r="A347" s="39"/>
      <c r="B347" s="40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</row>
    <row r="348" spans="1:13">
      <c r="A348" s="39"/>
      <c r="B348" s="40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</row>
    <row r="349" spans="1:13">
      <c r="A349" s="39"/>
      <c r="B349" s="40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</row>
    <row r="350" spans="1:13">
      <c r="A350" s="39"/>
      <c r="B350" s="40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</row>
    <row r="351" spans="1:13">
      <c r="A351" s="39"/>
      <c r="B351" s="40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</row>
    <row r="352" spans="1:13">
      <c r="A352" s="39"/>
      <c r="B352" s="40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</row>
    <row r="353" spans="1:13">
      <c r="A353" s="39"/>
      <c r="B353" s="40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</row>
    <row r="354" spans="1:13">
      <c r="A354" s="39"/>
      <c r="B354" s="40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</row>
    <row r="355" spans="1:13">
      <c r="A355" s="39"/>
      <c r="B355" s="40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</row>
    <row r="356" spans="1:13">
      <c r="A356" s="39"/>
      <c r="B356" s="40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</row>
    <row r="357" spans="1:13">
      <c r="A357" s="39"/>
      <c r="B357" s="40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</row>
    <row r="358" spans="1:13">
      <c r="A358" s="39"/>
      <c r="B358" s="40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</row>
    <row r="359" spans="1:13">
      <c r="A359" s="39"/>
      <c r="B359" s="40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</row>
    <row r="360" spans="1:13">
      <c r="A360" s="39"/>
      <c r="B360" s="40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</row>
    <row r="361" spans="1:13">
      <c r="A361" s="39"/>
      <c r="B361" s="40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</row>
    <row r="362" spans="1:13">
      <c r="A362" s="39"/>
      <c r="B362" s="40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</row>
    <row r="363" spans="1:13">
      <c r="A363" s="39"/>
      <c r="B363" s="40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</row>
    <row r="364" spans="1:13">
      <c r="A364" s="39"/>
      <c r="B364" s="40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</row>
    <row r="365" spans="1:13">
      <c r="A365" s="39"/>
      <c r="B365" s="40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</row>
    <row r="366" spans="1:13">
      <c r="A366" s="39"/>
      <c r="B366" s="40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</row>
    <row r="367" spans="1:13">
      <c r="A367" s="39"/>
      <c r="B367" s="40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</row>
    <row r="368" spans="1:13">
      <c r="A368" s="39"/>
      <c r="B368" s="40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</row>
    <row r="369" spans="1:13">
      <c r="A369" s="39"/>
      <c r="B369" s="40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</row>
    <row r="370" spans="1:13">
      <c r="A370" s="39"/>
      <c r="B370" s="40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</row>
    <row r="371" spans="1:13">
      <c r="A371" s="39"/>
      <c r="B371" s="40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</row>
    <row r="372" spans="1:13">
      <c r="A372" s="39"/>
      <c r="B372" s="40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</row>
    <row r="373" spans="1:13">
      <c r="A373" s="39"/>
      <c r="B373" s="40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</row>
    <row r="374" spans="1:13">
      <c r="A374" s="39"/>
      <c r="B374" s="40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</row>
    <row r="375" spans="1:13">
      <c r="A375" s="39"/>
      <c r="B375" s="40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</row>
    <row r="376" spans="1:13">
      <c r="A376" s="39"/>
      <c r="B376" s="40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</row>
    <row r="377" spans="1:13">
      <c r="A377" s="39"/>
      <c r="B377" s="40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</row>
    <row r="378" spans="1:13">
      <c r="A378" s="39"/>
      <c r="B378" s="40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</row>
    <row r="379" spans="1:13">
      <c r="A379" s="39"/>
      <c r="B379" s="40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</row>
    <row r="380" spans="1:13">
      <c r="A380" s="39"/>
      <c r="B380" s="40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</row>
    <row r="381" spans="1:13">
      <c r="A381" s="39"/>
      <c r="B381" s="40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</row>
    <row r="382" spans="1:13">
      <c r="A382" s="39"/>
      <c r="B382" s="40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</row>
    <row r="383" spans="1:13">
      <c r="A383" s="39"/>
      <c r="B383" s="40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</row>
    <row r="384" spans="1:13">
      <c r="A384" s="39"/>
      <c r="B384" s="40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</row>
    <row r="385" spans="1:13">
      <c r="A385" s="39"/>
      <c r="B385" s="40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</row>
    <row r="386" spans="1:13">
      <c r="A386" s="39"/>
      <c r="B386" s="40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</row>
    <row r="387" spans="1:13">
      <c r="A387" s="39"/>
      <c r="B387" s="40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</row>
    <row r="388" spans="1:13">
      <c r="A388" s="39"/>
      <c r="B388" s="40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</row>
    <row r="389" spans="1:13">
      <c r="A389" s="39"/>
      <c r="B389" s="40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</row>
    <row r="390" spans="1:13">
      <c r="A390" s="39"/>
      <c r="B390" s="40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</row>
    <row r="391" spans="1:13">
      <c r="A391" s="39"/>
      <c r="B391" s="40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</row>
    <row r="392" spans="1:13">
      <c r="A392" s="39"/>
      <c r="B392" s="40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</row>
    <row r="393" spans="1:13">
      <c r="A393" s="39"/>
      <c r="B393" s="40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</row>
    <row r="394" spans="1:13">
      <c r="A394" s="39"/>
      <c r="B394" s="40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</row>
    <row r="395" spans="1:13">
      <c r="A395" s="39"/>
      <c r="B395" s="40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</row>
    <row r="396" spans="1:13">
      <c r="A396" s="39"/>
      <c r="B396" s="40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</row>
    <row r="397" spans="1:13">
      <c r="A397" s="39"/>
      <c r="B397" s="40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</row>
    <row r="398" spans="1:13">
      <c r="A398" s="39"/>
      <c r="B398" s="40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</row>
    <row r="399" spans="1:13">
      <c r="A399" s="39"/>
      <c r="B399" s="40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</row>
    <row r="400" spans="1:13">
      <c r="A400" s="39"/>
      <c r="B400" s="40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</row>
    <row r="401" spans="1:13">
      <c r="A401" s="39"/>
      <c r="B401" s="40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</row>
    <row r="402" spans="1:13">
      <c r="A402" s="39"/>
      <c r="B402" s="40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</row>
    <row r="403" spans="1:13">
      <c r="A403" s="39"/>
      <c r="B403" s="40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</row>
    <row r="404" spans="1:13">
      <c r="A404" s="39"/>
      <c r="B404" s="40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</row>
    <row r="405" spans="1:13">
      <c r="A405" s="39"/>
      <c r="B405" s="40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</row>
    <row r="406" spans="1:13">
      <c r="A406" s="39"/>
      <c r="B406" s="40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</row>
    <row r="407" spans="1:13">
      <c r="A407" s="39"/>
      <c r="B407" s="40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</row>
    <row r="408" spans="1:13">
      <c r="A408" s="39"/>
      <c r="B408" s="40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</row>
    <row r="409" spans="1:13">
      <c r="A409" s="39"/>
      <c r="B409" s="40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</row>
    <row r="410" spans="1:13">
      <c r="A410" s="39"/>
      <c r="B410" s="40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</row>
    <row r="411" spans="1:13">
      <c r="A411" s="39"/>
      <c r="B411" s="40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</row>
    <row r="412" spans="1:13">
      <c r="A412" s="39"/>
      <c r="B412" s="40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</row>
    <row r="413" spans="1:13">
      <c r="A413" s="39"/>
      <c r="B413" s="40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</row>
    <row r="414" spans="1:13">
      <c r="A414" s="39"/>
      <c r="B414" s="40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</row>
    <row r="415" spans="1:13">
      <c r="A415" s="39"/>
      <c r="B415" s="40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</row>
    <row r="416" spans="1:13">
      <c r="A416" s="39"/>
      <c r="B416" s="40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</row>
    <row r="417" spans="1:13">
      <c r="A417" s="39"/>
      <c r="B417" s="40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</row>
    <row r="418" spans="1:13">
      <c r="A418" s="39"/>
      <c r="B418" s="40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</row>
    <row r="419" spans="1:13">
      <c r="A419" s="39"/>
      <c r="B419" s="40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</row>
    <row r="420" spans="1:13">
      <c r="A420" s="39"/>
      <c r="B420" s="40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</row>
    <row r="421" spans="1:13">
      <c r="A421" s="39"/>
      <c r="B421" s="40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</row>
    <row r="422" spans="1:13">
      <c r="A422" s="39"/>
      <c r="B422" s="40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</row>
    <row r="423" spans="1:13">
      <c r="A423" s="39"/>
      <c r="B423" s="40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</row>
    <row r="424" spans="1:13">
      <c r="A424" s="39"/>
      <c r="B424" s="40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</row>
    <row r="425" spans="1:13">
      <c r="A425" s="39"/>
      <c r="B425" s="40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</row>
    <row r="426" spans="1:13">
      <c r="A426" s="39"/>
      <c r="B426" s="40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</row>
    <row r="427" spans="1:13">
      <c r="A427" s="39"/>
      <c r="B427" s="40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</row>
    <row r="428" spans="1:13">
      <c r="A428" s="39"/>
      <c r="B428" s="40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</row>
    <row r="429" spans="1:13">
      <c r="A429" s="39"/>
      <c r="B429" s="40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</row>
    <row r="430" spans="1:13">
      <c r="A430" s="39"/>
      <c r="B430" s="40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</row>
    <row r="431" spans="1:13">
      <c r="A431" s="39"/>
      <c r="B431" s="40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</row>
    <row r="432" spans="1:13">
      <c r="A432" s="39"/>
      <c r="B432" s="40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</row>
    <row r="433" spans="1:13">
      <c r="A433" s="39"/>
      <c r="B433" s="40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</row>
    <row r="434" spans="1:13">
      <c r="A434" s="39"/>
      <c r="B434" s="40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</row>
    <row r="435" spans="1:13">
      <c r="A435" s="39"/>
      <c r="B435" s="40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</row>
    <row r="436" spans="1:13">
      <c r="A436" s="39"/>
      <c r="B436" s="40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</row>
    <row r="437" spans="1:13">
      <c r="A437" s="39"/>
      <c r="B437" s="40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</row>
    <row r="438" spans="1:13">
      <c r="A438" s="39"/>
      <c r="B438" s="40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</row>
    <row r="439" spans="1:13">
      <c r="A439" s="39"/>
      <c r="B439" s="40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</row>
    <row r="440" spans="1:13">
      <c r="A440" s="39"/>
      <c r="B440" s="40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</row>
    <row r="441" spans="1:13">
      <c r="A441" s="39"/>
      <c r="B441" s="40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</row>
    <row r="442" spans="1:13">
      <c r="A442" s="39"/>
      <c r="B442" s="40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</row>
    <row r="443" spans="1:13">
      <c r="A443" s="39"/>
      <c r="B443" s="40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</row>
    <row r="444" spans="1:13">
      <c r="A444" s="39"/>
      <c r="B444" s="40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</row>
    <row r="445" spans="1:13">
      <c r="A445" s="39"/>
      <c r="B445" s="40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</row>
    <row r="446" spans="1:13">
      <c r="A446" s="39"/>
      <c r="B446" s="40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</row>
    <row r="447" spans="1:13">
      <c r="A447" s="39"/>
      <c r="B447" s="40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</row>
    <row r="448" spans="1:13">
      <c r="A448" s="39"/>
      <c r="B448" s="40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</row>
    <row r="449" spans="1:13">
      <c r="A449" s="39"/>
      <c r="B449" s="40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</row>
    <row r="450" spans="1:13">
      <c r="A450" s="39"/>
      <c r="B450" s="40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</row>
    <row r="451" spans="1:13">
      <c r="A451" s="39"/>
      <c r="B451" s="40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</row>
    <row r="452" spans="1:13">
      <c r="A452" s="39"/>
      <c r="B452" s="40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</row>
    <row r="453" spans="1:13">
      <c r="A453" s="39"/>
      <c r="B453" s="40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</row>
    <row r="454" spans="1:13">
      <c r="A454" s="39"/>
      <c r="B454" s="40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</row>
    <row r="455" spans="1:13">
      <c r="A455" s="39"/>
      <c r="B455" s="40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</row>
    <row r="456" spans="1:13">
      <c r="A456" s="39"/>
      <c r="B456" s="40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</row>
    <row r="457" spans="1:13">
      <c r="A457" s="39"/>
      <c r="B457" s="40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</row>
    <row r="458" spans="1:13">
      <c r="A458" s="39"/>
      <c r="B458" s="40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</row>
    <row r="459" spans="1:13">
      <c r="A459" s="39"/>
      <c r="B459" s="40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</row>
    <row r="460" spans="1:13">
      <c r="A460" s="39"/>
      <c r="B460" s="40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</row>
    <row r="461" spans="1:13">
      <c r="A461" s="39"/>
      <c r="B461" s="40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</row>
    <row r="462" spans="1:13">
      <c r="A462" s="39"/>
      <c r="B462" s="40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</row>
    <row r="463" spans="1:13">
      <c r="A463" s="39"/>
      <c r="B463" s="40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</row>
    <row r="464" spans="1:13">
      <c r="A464" s="39"/>
      <c r="B464" s="40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</row>
    <row r="465" spans="1:13">
      <c r="A465" s="39"/>
      <c r="B465" s="40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</row>
    <row r="466" spans="1:13">
      <c r="A466" s="39"/>
      <c r="B466" s="40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</row>
    <row r="467" spans="1:13">
      <c r="A467" s="39"/>
      <c r="B467" s="40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</row>
    <row r="468" spans="1:13">
      <c r="A468" s="39"/>
      <c r="B468" s="40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</row>
    <row r="469" spans="1:13">
      <c r="A469" s="39"/>
      <c r="B469" s="40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</row>
    <row r="470" spans="1:13">
      <c r="A470" s="39"/>
      <c r="B470" s="40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</row>
    <row r="471" spans="1:13">
      <c r="A471" s="39"/>
      <c r="B471" s="40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</row>
    <row r="472" spans="1:13">
      <c r="A472" s="39"/>
      <c r="B472" s="40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</row>
    <row r="473" spans="1:13">
      <c r="A473" s="39"/>
      <c r="B473" s="40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</row>
    <row r="474" spans="1:13">
      <c r="A474" s="39"/>
      <c r="B474" s="40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</row>
    <row r="475" spans="1:13">
      <c r="A475" s="39"/>
      <c r="B475" s="40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</row>
    <row r="476" spans="1:13">
      <c r="A476" s="39"/>
      <c r="B476" s="40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</row>
    <row r="477" spans="1:13">
      <c r="A477" s="39"/>
      <c r="B477" s="40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</row>
    <row r="478" spans="1:13">
      <c r="A478" s="39"/>
      <c r="B478" s="40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</row>
    <row r="479" spans="1:13">
      <c r="A479" s="39"/>
      <c r="B479" s="40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</row>
    <row r="480" spans="1:13">
      <c r="A480" s="39"/>
      <c r="B480" s="40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</row>
    <row r="481" spans="1:13">
      <c r="A481" s="39"/>
      <c r="B481" s="40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</row>
    <row r="482" spans="1:13">
      <c r="A482" s="39"/>
      <c r="B482" s="40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</row>
    <row r="483" spans="1:13">
      <c r="A483" s="39"/>
      <c r="B483" s="40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</row>
    <row r="484" spans="1:13">
      <c r="A484" s="39"/>
      <c r="B484" s="40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</row>
    <row r="485" spans="1:13">
      <c r="A485" s="39"/>
      <c r="B485" s="40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</row>
    <row r="486" spans="1:13">
      <c r="A486" s="39"/>
      <c r="B486" s="40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</row>
    <row r="487" spans="1:13">
      <c r="A487" s="39"/>
      <c r="B487" s="40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</row>
    <row r="488" spans="1:13">
      <c r="A488" s="39"/>
      <c r="B488" s="40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</row>
    <row r="489" spans="1:13">
      <c r="A489" s="39"/>
      <c r="B489" s="40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</row>
    <row r="490" spans="1:13">
      <c r="A490" s="39"/>
      <c r="B490" s="40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</row>
    <row r="491" spans="1:13">
      <c r="A491" s="39"/>
      <c r="B491" s="40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</row>
    <row r="492" spans="1:13">
      <c r="A492" s="39"/>
      <c r="B492" s="40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</row>
    <row r="493" spans="1:13">
      <c r="A493" s="39"/>
      <c r="B493" s="40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</row>
    <row r="494" spans="1:13">
      <c r="A494" s="39"/>
      <c r="B494" s="40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</row>
    <row r="495" spans="1:13">
      <c r="A495" s="39"/>
      <c r="B495" s="40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</row>
    <row r="496" spans="1:13">
      <c r="A496" s="39"/>
      <c r="B496" s="40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</row>
    <row r="497" spans="1:13">
      <c r="A497" s="39"/>
      <c r="B497" s="40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</row>
    <row r="498" spans="1:13">
      <c r="A498" s="39"/>
      <c r="B498" s="40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</row>
    <row r="499" spans="1:13">
      <c r="A499" s="39"/>
      <c r="B499" s="40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</row>
    <row r="500" spans="1:13">
      <c r="A500" s="39"/>
      <c r="B500" s="40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</row>
    <row r="501" spans="1:13">
      <c r="A501" s="39"/>
      <c r="B501" s="40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</row>
    <row r="502" spans="1:13">
      <c r="A502" s="39"/>
      <c r="B502" s="40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</row>
    <row r="503" spans="1:13">
      <c r="A503" s="39"/>
      <c r="B503" s="40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</row>
    <row r="504" spans="1:13">
      <c r="A504" s="39"/>
      <c r="B504" s="40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</row>
    <row r="505" spans="1:13">
      <c r="A505" s="39"/>
      <c r="B505" s="40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</row>
    <row r="506" spans="1:13">
      <c r="A506" s="39"/>
      <c r="B506" s="40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</row>
    <row r="507" spans="1:13">
      <c r="A507" s="39"/>
      <c r="B507" s="40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</row>
    <row r="508" spans="1:13">
      <c r="A508" s="39"/>
      <c r="B508" s="40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</row>
    <row r="509" spans="1:13">
      <c r="A509" s="39"/>
      <c r="B509" s="40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</row>
    <row r="510" spans="1:13">
      <c r="A510" s="39"/>
      <c r="B510" s="40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</row>
    <row r="511" spans="1:13">
      <c r="A511" s="39"/>
      <c r="B511" s="40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</row>
    <row r="512" spans="1:13">
      <c r="A512" s="39"/>
      <c r="B512" s="40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</row>
    <row r="513" spans="1:13">
      <c r="A513" s="39"/>
      <c r="B513" s="40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</row>
    <row r="514" spans="1:13">
      <c r="A514" s="39"/>
      <c r="B514" s="40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</row>
    <row r="515" spans="1:13">
      <c r="A515" s="39"/>
      <c r="B515" s="40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</row>
    <row r="516" spans="1:13">
      <c r="A516" s="39"/>
      <c r="B516" s="40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</row>
    <row r="517" spans="1:13">
      <c r="A517" s="39"/>
      <c r="B517" s="40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</row>
    <row r="518" spans="1:13">
      <c r="A518" s="39"/>
      <c r="B518" s="40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</row>
    <row r="519" spans="1:13">
      <c r="A519" s="39"/>
      <c r="B519" s="40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</row>
    <row r="520" spans="1:13">
      <c r="A520" s="39"/>
      <c r="B520" s="40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</row>
    <row r="521" spans="1:13">
      <c r="A521" s="39"/>
      <c r="B521" s="40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</row>
    <row r="522" spans="1:13">
      <c r="A522" s="39"/>
      <c r="B522" s="40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</row>
    <row r="523" spans="1:13">
      <c r="A523" s="39"/>
      <c r="B523" s="40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</row>
    <row r="524" spans="1:13">
      <c r="A524" s="39"/>
      <c r="B524" s="40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</row>
    <row r="525" spans="1:13">
      <c r="A525" s="39"/>
      <c r="B525" s="40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</row>
    <row r="526" spans="1:13">
      <c r="A526" s="39"/>
      <c r="B526" s="40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</row>
    <row r="527" spans="1:13">
      <c r="A527" s="39"/>
      <c r="B527" s="40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</row>
    <row r="528" spans="1:13">
      <c r="A528" s="39"/>
      <c r="B528" s="40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</row>
    <row r="529" spans="1:13">
      <c r="A529" s="39"/>
      <c r="B529" s="40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</row>
    <row r="530" spans="1:13">
      <c r="A530" s="39"/>
      <c r="B530" s="40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</row>
    <row r="531" spans="1:13">
      <c r="A531" s="39"/>
      <c r="B531" s="40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</row>
    <row r="532" spans="1:13">
      <c r="A532" s="39"/>
      <c r="B532" s="40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</row>
    <row r="533" spans="1:13">
      <c r="A533" s="39"/>
      <c r="B533" s="40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</row>
    <row r="534" spans="1:13">
      <c r="A534" s="39"/>
      <c r="B534" s="40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</row>
    <row r="535" spans="1:13">
      <c r="A535" s="39"/>
      <c r="B535" s="40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</row>
    <row r="536" spans="1:13">
      <c r="A536" s="39"/>
      <c r="B536" s="40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</row>
    <row r="537" spans="1:13">
      <c r="A537" s="39"/>
      <c r="B537" s="40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</row>
    <row r="538" spans="1:13">
      <c r="A538" s="39"/>
      <c r="B538" s="40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</row>
    <row r="539" spans="1:13">
      <c r="A539" s="39"/>
      <c r="B539" s="40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</row>
    <row r="540" spans="1:13">
      <c r="A540" s="39"/>
      <c r="B540" s="40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</row>
    <row r="541" spans="1:13">
      <c r="A541" s="39"/>
      <c r="B541" s="40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</row>
    <row r="542" spans="1:13">
      <c r="A542" s="39"/>
      <c r="B542" s="40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</row>
    <row r="543" spans="1:13">
      <c r="A543" s="39"/>
      <c r="B543" s="40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</row>
    <row r="544" spans="1:13">
      <c r="A544" s="39"/>
      <c r="B544" s="40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</row>
    <row r="545" spans="1:13">
      <c r="A545" s="39"/>
      <c r="B545" s="40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</row>
    <row r="546" spans="1:13">
      <c r="A546" s="39"/>
      <c r="B546" s="40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</row>
    <row r="547" spans="1:13">
      <c r="A547" s="39"/>
      <c r="B547" s="40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</row>
    <row r="548" spans="1:13">
      <c r="A548" s="39"/>
      <c r="B548" s="40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</row>
    <row r="549" spans="1:13">
      <c r="A549" s="39"/>
      <c r="B549" s="40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</row>
    <row r="550" spans="1:13">
      <c r="A550" s="39"/>
      <c r="B550" s="40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</row>
    <row r="551" spans="1:13">
      <c r="A551" s="39"/>
      <c r="B551" s="40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</row>
    <row r="552" spans="1:13">
      <c r="A552" s="39"/>
      <c r="B552" s="40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</row>
    <row r="553" spans="1:13">
      <c r="A553" s="39"/>
      <c r="B553" s="40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</row>
    <row r="554" spans="1:13">
      <c r="A554" s="39"/>
      <c r="B554" s="40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</row>
    <row r="555" spans="1:13">
      <c r="A555" s="39"/>
      <c r="B555" s="40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</row>
    <row r="556" spans="1:13">
      <c r="A556" s="39"/>
      <c r="B556" s="40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</row>
    <row r="557" spans="1:13">
      <c r="A557" s="39"/>
      <c r="B557" s="40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</row>
    <row r="558" spans="1:13">
      <c r="A558" s="39"/>
      <c r="B558" s="40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</row>
    <row r="559" spans="1:13">
      <c r="A559" s="39"/>
      <c r="B559" s="40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</row>
    <row r="560" spans="1:13">
      <c r="A560" s="39"/>
      <c r="B560" s="40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</row>
    <row r="561" spans="1:13">
      <c r="A561" s="39"/>
      <c r="B561" s="40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</row>
    <row r="562" spans="1:13">
      <c r="A562" s="39"/>
      <c r="B562" s="40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</row>
    <row r="563" spans="1:13">
      <c r="A563" s="39"/>
      <c r="B563" s="40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</row>
    <row r="564" spans="1:13">
      <c r="A564" s="39"/>
      <c r="B564" s="40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</row>
    <row r="565" spans="1:13">
      <c r="A565" s="39"/>
      <c r="B565" s="40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</row>
    <row r="566" spans="1:13">
      <c r="A566" s="39"/>
      <c r="B566" s="40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</row>
    <row r="567" spans="1:13">
      <c r="A567" s="39"/>
      <c r="B567" s="40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</row>
    <row r="568" spans="1:13">
      <c r="A568" s="39"/>
      <c r="B568" s="40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</row>
    <row r="569" spans="1:13">
      <c r="A569" s="39"/>
      <c r="B569" s="40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</row>
    <row r="570" spans="1:13">
      <c r="A570" s="39"/>
      <c r="B570" s="40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</row>
    <row r="571" spans="1:13">
      <c r="A571" s="39"/>
      <c r="B571" s="40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</row>
    <row r="572" spans="1:13">
      <c r="A572" s="39"/>
      <c r="B572" s="40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</row>
    <row r="573" spans="1:13">
      <c r="A573" s="39"/>
      <c r="B573" s="40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</row>
    <row r="574" spans="1:13">
      <c r="A574" s="39"/>
      <c r="B574" s="40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</row>
    <row r="575" spans="1:13">
      <c r="A575" s="39"/>
      <c r="B575" s="40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</row>
    <row r="576" spans="1:13">
      <c r="A576" s="39"/>
      <c r="B576" s="40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</row>
    <row r="577" spans="1:13">
      <c r="A577" s="39"/>
      <c r="B577" s="40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</row>
    <row r="578" spans="1:13">
      <c r="A578" s="39"/>
      <c r="B578" s="40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</row>
    <row r="579" spans="1:13">
      <c r="A579" s="39"/>
      <c r="B579" s="40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</row>
    <row r="580" spans="1:13">
      <c r="A580" s="39"/>
      <c r="B580" s="40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</row>
    <row r="581" spans="1:13">
      <c r="A581" s="39"/>
      <c r="B581" s="40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</row>
    <row r="582" spans="1:13">
      <c r="A582" s="39"/>
      <c r="B582" s="40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</row>
    <row r="583" spans="1:13">
      <c r="A583" s="39"/>
      <c r="B583" s="40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</row>
    <row r="584" spans="1:13">
      <c r="A584" s="39"/>
      <c r="B584" s="40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</row>
    <row r="585" spans="1:13">
      <c r="A585" s="39"/>
      <c r="B585" s="40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</row>
    <row r="586" spans="1:13">
      <c r="A586" s="39"/>
      <c r="B586" s="40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</row>
    <row r="587" spans="1:13">
      <c r="A587" s="39"/>
      <c r="B587" s="40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</row>
    <row r="588" spans="1:13">
      <c r="A588" s="39"/>
      <c r="B588" s="40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</row>
    <row r="589" spans="1:13">
      <c r="A589" s="39"/>
      <c r="B589" s="40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</row>
    <row r="590" spans="1:13">
      <c r="A590" s="39"/>
      <c r="B590" s="40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</row>
    <row r="591" spans="1:13">
      <c r="A591" s="39"/>
      <c r="B591" s="40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</row>
    <row r="592" spans="1:13">
      <c r="A592" s="39"/>
      <c r="B592" s="40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</row>
    <row r="593" spans="1:13">
      <c r="A593" s="39"/>
      <c r="B593" s="40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</row>
    <row r="594" spans="1:13">
      <c r="A594" s="39"/>
      <c r="B594" s="40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</row>
    <row r="595" spans="1:13">
      <c r="A595" s="39"/>
      <c r="B595" s="40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</row>
    <row r="596" spans="1:13">
      <c r="A596" s="39"/>
      <c r="B596" s="40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</row>
    <row r="597" spans="1:13">
      <c r="A597" s="39"/>
      <c r="B597" s="40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</row>
    <row r="598" spans="1:13">
      <c r="A598" s="39"/>
      <c r="B598" s="40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</row>
    <row r="599" spans="1:13">
      <c r="A599" s="39"/>
      <c r="B599" s="40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</row>
    <row r="600" spans="1:13">
      <c r="A600" s="39"/>
      <c r="B600" s="40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</row>
    <row r="601" spans="1:13">
      <c r="A601" s="39"/>
      <c r="B601" s="40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</row>
    <row r="602" spans="1:13">
      <c r="A602" s="39"/>
      <c r="B602" s="40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</row>
    <row r="603" spans="1:13">
      <c r="A603" s="39"/>
      <c r="B603" s="40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</row>
    <row r="604" spans="1:13">
      <c r="A604" s="39"/>
      <c r="B604" s="40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</row>
    <row r="605" spans="1:13">
      <c r="A605" s="39"/>
      <c r="B605" s="40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</row>
    <row r="606" spans="1:13">
      <c r="A606" s="39"/>
      <c r="B606" s="40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</row>
    <row r="607" spans="1:13">
      <c r="A607" s="39"/>
      <c r="B607" s="40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</row>
    <row r="608" spans="1:13">
      <c r="A608" s="39"/>
      <c r="B608" s="40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</row>
    <row r="609" spans="1:13">
      <c r="A609" s="39"/>
      <c r="B609" s="40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</row>
    <row r="610" spans="1:13">
      <c r="A610" s="39"/>
      <c r="B610" s="40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</row>
    <row r="611" spans="1:13">
      <c r="A611" s="39"/>
      <c r="B611" s="40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</row>
    <row r="612" spans="1:13">
      <c r="A612" s="39"/>
      <c r="B612" s="40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</row>
    <row r="613" spans="1:13">
      <c r="A613" s="39"/>
      <c r="B613" s="40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</row>
    <row r="614" spans="1:13">
      <c r="A614" s="39"/>
      <c r="B614" s="40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</row>
    <row r="615" spans="1:13">
      <c r="A615" s="39"/>
      <c r="B615" s="40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</row>
    <row r="616" spans="1:13">
      <c r="A616" s="39"/>
      <c r="B616" s="40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</row>
    <row r="617" spans="1:13">
      <c r="A617" s="39"/>
      <c r="B617" s="40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</row>
    <row r="618" spans="1:13">
      <c r="A618" s="39"/>
      <c r="B618" s="40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</row>
    <row r="619" spans="1:13">
      <c r="A619" s="39"/>
      <c r="B619" s="40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</row>
    <row r="620" spans="1:13">
      <c r="A620" s="39"/>
      <c r="B620" s="40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</row>
    <row r="621" spans="1:13">
      <c r="A621" s="39"/>
      <c r="B621" s="40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</row>
    <row r="622" spans="1:13">
      <c r="A622" s="39"/>
      <c r="B622" s="40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</row>
    <row r="623" spans="1:13">
      <c r="A623" s="39"/>
      <c r="B623" s="40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</row>
    <row r="624" spans="1:13">
      <c r="A624" s="39"/>
      <c r="B624" s="40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</row>
    <row r="625" spans="1:13">
      <c r="A625" s="39"/>
      <c r="B625" s="40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</row>
    <row r="626" spans="1:13">
      <c r="A626" s="39"/>
      <c r="B626" s="40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</row>
    <row r="627" spans="1:13">
      <c r="A627" s="39"/>
      <c r="B627" s="40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</row>
    <row r="628" spans="1:13">
      <c r="A628" s="39"/>
      <c r="B628" s="40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</row>
    <row r="629" spans="1:13">
      <c r="A629" s="39"/>
      <c r="B629" s="40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</row>
    <row r="630" spans="1:13">
      <c r="A630" s="39"/>
      <c r="B630" s="40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</row>
    <row r="631" spans="1:13">
      <c r="A631" s="39"/>
      <c r="B631" s="40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</row>
    <row r="632" spans="1:13">
      <c r="A632" s="39"/>
      <c r="B632" s="40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</row>
    <row r="633" spans="1:13">
      <c r="A633" s="39"/>
      <c r="B633" s="40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</row>
    <row r="634" spans="1:13">
      <c r="A634" s="39"/>
      <c r="B634" s="40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</row>
    <row r="635" spans="1:13">
      <c r="A635" s="39"/>
      <c r="B635" s="40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</row>
    <row r="636" spans="1:13">
      <c r="A636" s="39"/>
      <c r="B636" s="40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</row>
    <row r="637" spans="1:13">
      <c r="A637" s="39"/>
      <c r="B637" s="40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</row>
    <row r="638" spans="1:13">
      <c r="A638" s="39"/>
      <c r="B638" s="40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</row>
    <row r="639" spans="1:13">
      <c r="A639" s="39"/>
      <c r="B639" s="40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</row>
    <row r="640" spans="1:13">
      <c r="A640" s="39"/>
      <c r="B640" s="40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</row>
    <row r="641" spans="1:13">
      <c r="A641" s="39"/>
      <c r="B641" s="40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</row>
    <row r="642" spans="1:13">
      <c r="A642" s="39"/>
      <c r="B642" s="40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</row>
    <row r="643" spans="1:13">
      <c r="A643" s="39"/>
      <c r="B643" s="40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</row>
    <row r="644" spans="1:13">
      <c r="A644" s="39"/>
      <c r="B644" s="40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</row>
    <row r="645" spans="1:13">
      <c r="A645" s="39"/>
      <c r="B645" s="40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</row>
    <row r="646" spans="1:13">
      <c r="A646" s="39"/>
      <c r="B646" s="40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</row>
    <row r="647" spans="1:13">
      <c r="A647" s="39"/>
      <c r="B647" s="40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</row>
    <row r="648" spans="1:13">
      <c r="A648" s="39"/>
      <c r="B648" s="40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</row>
    <row r="649" spans="1:13">
      <c r="A649" s="39"/>
      <c r="B649" s="40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</row>
    <row r="650" spans="1:13">
      <c r="A650" s="39"/>
      <c r="B650" s="40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</row>
    <row r="651" spans="1:13">
      <c r="A651" s="39"/>
      <c r="B651" s="40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</row>
    <row r="652" spans="1:13">
      <c r="A652" s="39"/>
      <c r="B652" s="40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</row>
    <row r="653" spans="1:13">
      <c r="A653" s="39"/>
      <c r="B653" s="40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</row>
    <row r="654" spans="1:13">
      <c r="A654" s="39"/>
      <c r="B654" s="40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</row>
    <row r="655" spans="1:13">
      <c r="A655" s="39"/>
      <c r="B655" s="40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</row>
    <row r="656" spans="1:13">
      <c r="A656" s="39"/>
      <c r="B656" s="40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</row>
    <row r="657" spans="1:13">
      <c r="A657" s="39"/>
      <c r="B657" s="40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</row>
    <row r="658" spans="1:13">
      <c r="A658" s="39"/>
      <c r="B658" s="40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</row>
    <row r="659" spans="1:13">
      <c r="A659" s="39"/>
      <c r="B659" s="40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</row>
    <row r="660" spans="1:13">
      <c r="A660" s="39"/>
      <c r="B660" s="40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</row>
    <row r="661" spans="1:13">
      <c r="A661" s="39"/>
      <c r="B661" s="40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</row>
    <row r="662" spans="1:13">
      <c r="A662" s="39"/>
      <c r="B662" s="40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</row>
    <row r="663" spans="1:13">
      <c r="A663" s="39"/>
      <c r="B663" s="40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</row>
    <row r="664" spans="1:13">
      <c r="A664" s="39"/>
      <c r="B664" s="40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</row>
    <row r="665" spans="1:13">
      <c r="A665" s="39"/>
      <c r="B665" s="40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</row>
    <row r="666" spans="1:13">
      <c r="A666" s="39"/>
      <c r="B666" s="40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</row>
    <row r="667" spans="1:13">
      <c r="A667" s="39"/>
      <c r="B667" s="40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</row>
    <row r="668" spans="1:13">
      <c r="A668" s="39"/>
      <c r="B668" s="40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</row>
    <row r="669" spans="1:13">
      <c r="A669" s="39"/>
      <c r="B669" s="40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</row>
    <row r="670" spans="1:13">
      <c r="A670" s="39"/>
      <c r="B670" s="40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</row>
    <row r="671" spans="1:13">
      <c r="A671" s="39"/>
      <c r="B671" s="40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</row>
    <row r="672" spans="1:13">
      <c r="A672" s="39"/>
      <c r="B672" s="40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</row>
    <row r="673" spans="1:13">
      <c r="A673" s="39"/>
      <c r="B673" s="40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</row>
    <row r="674" spans="1:13">
      <c r="A674" s="39"/>
      <c r="B674" s="40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</row>
    <row r="675" spans="1:13">
      <c r="A675" s="39"/>
      <c r="B675" s="40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</row>
    <row r="676" spans="1:13">
      <c r="A676" s="39"/>
      <c r="B676" s="40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</row>
    <row r="677" spans="1:13">
      <c r="A677" s="39"/>
      <c r="B677" s="40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</row>
    <row r="678" spans="1:13">
      <c r="A678" s="39"/>
      <c r="B678" s="40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</row>
    <row r="679" spans="1:13">
      <c r="A679" s="39"/>
      <c r="B679" s="40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</row>
    <row r="680" spans="1:13">
      <c r="A680" s="39"/>
      <c r="B680" s="40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</row>
    <row r="681" spans="1:13">
      <c r="A681" s="39"/>
      <c r="B681" s="40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</row>
    <row r="682" spans="1:13">
      <c r="A682" s="39"/>
      <c r="B682" s="40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</row>
    <row r="683" spans="1:13">
      <c r="A683" s="39"/>
      <c r="B683" s="40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</row>
    <row r="684" spans="1:13">
      <c r="A684" s="39"/>
      <c r="B684" s="40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</row>
    <row r="685" spans="1:13">
      <c r="A685" s="39"/>
      <c r="B685" s="40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</row>
    <row r="686" spans="1:13">
      <c r="A686" s="39"/>
      <c r="B686" s="40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</row>
    <row r="687" spans="1:13">
      <c r="A687" s="39"/>
      <c r="B687" s="40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</row>
    <row r="688" spans="1:13">
      <c r="A688" s="39"/>
      <c r="B688" s="40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</row>
    <row r="689" spans="1:13">
      <c r="A689" s="39"/>
      <c r="B689" s="40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</row>
    <row r="690" spans="1:13">
      <c r="A690" s="39"/>
      <c r="B690" s="40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</row>
    <row r="691" spans="1:13">
      <c r="A691" s="39"/>
      <c r="B691" s="40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</row>
    <row r="692" spans="1:13">
      <c r="A692" s="39"/>
      <c r="B692" s="40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</row>
    <row r="693" spans="1:13">
      <c r="A693" s="39"/>
      <c r="B693" s="40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</row>
    <row r="694" spans="1:13">
      <c r="A694" s="39"/>
      <c r="B694" s="40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</row>
    <row r="695" spans="1:13">
      <c r="A695" s="39"/>
      <c r="B695" s="40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</row>
    <row r="696" spans="1:13">
      <c r="A696" s="39"/>
      <c r="B696" s="40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</row>
    <row r="697" spans="1:13">
      <c r="A697" s="39"/>
      <c r="B697" s="40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</row>
    <row r="698" spans="1:13">
      <c r="A698" s="39"/>
      <c r="B698" s="40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</row>
    <row r="699" spans="1:13">
      <c r="A699" s="39"/>
      <c r="B699" s="40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</row>
    <row r="700" spans="1:13">
      <c r="A700" s="39"/>
      <c r="B700" s="40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</row>
    <row r="701" spans="1:13">
      <c r="A701" s="39"/>
      <c r="B701" s="40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</row>
    <row r="702" spans="1:13">
      <c r="A702" s="39"/>
      <c r="B702" s="40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</row>
    <row r="703" spans="1:13">
      <c r="A703" s="39"/>
      <c r="B703" s="40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</row>
    <row r="704" spans="1:13">
      <c r="A704" s="39"/>
      <c r="B704" s="40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</row>
    <row r="705" spans="1:13">
      <c r="A705" s="39"/>
      <c r="B705" s="40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</row>
    <row r="706" spans="1:13">
      <c r="A706" s="39"/>
      <c r="B706" s="40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</row>
    <row r="707" spans="1:13">
      <c r="A707" s="39"/>
      <c r="B707" s="40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</row>
    <row r="708" spans="1:13">
      <c r="A708" s="39"/>
      <c r="B708" s="40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</row>
    <row r="709" spans="1:13">
      <c r="A709" s="39"/>
      <c r="B709" s="40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</row>
    <row r="710" spans="1:13">
      <c r="A710" s="39"/>
      <c r="B710" s="40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</row>
  </sheetData>
  <sheetProtection algorithmName="SHA-512" hashValue="zEiGzEvcicWQFe66frPNAeAyUVGVZ/pl37SWyY+AVmWna6LQBL3WDvCqcczYNhfFQeLuDfdtidkbYnbA+Low2A==" saltValue="mOtUzOPbw8luYyT48zwb6Q==" spinCount="100000" sheet="1" objects="1" scenarios="1" formatCells="0"/>
  <mergeCells count="80">
    <mergeCell ref="C1:M1"/>
    <mergeCell ref="A2:A4"/>
    <mergeCell ref="B2:B4"/>
    <mergeCell ref="C2:D2"/>
    <mergeCell ref="E2:E4"/>
    <mergeCell ref="F2:G3"/>
    <mergeCell ref="H2:M2"/>
    <mergeCell ref="C3:C4"/>
    <mergeCell ref="D3:D4"/>
    <mergeCell ref="K3:K4"/>
    <mergeCell ref="L3:L4"/>
    <mergeCell ref="M3:M4"/>
    <mergeCell ref="R2:T2"/>
    <mergeCell ref="U2:U4"/>
    <mergeCell ref="V2:W3"/>
    <mergeCell ref="X2:AC2"/>
    <mergeCell ref="R3:R4"/>
    <mergeCell ref="S3:S4"/>
    <mergeCell ref="T3:T4"/>
    <mergeCell ref="X3:X4"/>
    <mergeCell ref="Y3:Y4"/>
    <mergeCell ref="Z3:Z4"/>
    <mergeCell ref="AA3:AA4"/>
    <mergeCell ref="AB3:AB4"/>
    <mergeCell ref="AC3:AC4"/>
    <mergeCell ref="F52:G52"/>
    <mergeCell ref="P2:P4"/>
    <mergeCell ref="Q2:Q4"/>
    <mergeCell ref="F5:F7"/>
    <mergeCell ref="G5:G7"/>
    <mergeCell ref="H3:H4"/>
    <mergeCell ref="I3:I4"/>
    <mergeCell ref="J3:J4"/>
    <mergeCell ref="F47:G47"/>
    <mergeCell ref="F48:G48"/>
    <mergeCell ref="F49:G49"/>
    <mergeCell ref="F50:G50"/>
    <mergeCell ref="F51:G51"/>
    <mergeCell ref="A8:B8"/>
    <mergeCell ref="P8:Q8"/>
    <mergeCell ref="A17:B17"/>
    <mergeCell ref="P17:Q17"/>
    <mergeCell ref="F46:G46"/>
    <mergeCell ref="F182:G182"/>
    <mergeCell ref="F56:G56"/>
    <mergeCell ref="F57:G57"/>
    <mergeCell ref="F58:G58"/>
    <mergeCell ref="F59:G59"/>
    <mergeCell ref="F60:G60"/>
    <mergeCell ref="F127:G127"/>
    <mergeCell ref="F128:G128"/>
    <mergeCell ref="F131:G131"/>
    <mergeCell ref="F126:G126"/>
    <mergeCell ref="F181:G181"/>
    <mergeCell ref="F53:G53"/>
    <mergeCell ref="F61:G61"/>
    <mergeCell ref="F93:G93"/>
    <mergeCell ref="F94:G94"/>
    <mergeCell ref="F95:G95"/>
    <mergeCell ref="A276:M276"/>
    <mergeCell ref="F212:G212"/>
    <mergeCell ref="F220:G220"/>
    <mergeCell ref="F223:G223"/>
    <mergeCell ref="F224:G224"/>
    <mergeCell ref="F225:G225"/>
    <mergeCell ref="A226:B226"/>
    <mergeCell ref="A275:M275"/>
    <mergeCell ref="A274:M274"/>
    <mergeCell ref="A273:M273"/>
    <mergeCell ref="F197:G197"/>
    <mergeCell ref="F186:G186"/>
    <mergeCell ref="F187:G187"/>
    <mergeCell ref="F188:G188"/>
    <mergeCell ref="F189:G189"/>
    <mergeCell ref="P226:Q226"/>
    <mergeCell ref="P269:Q269"/>
    <mergeCell ref="A270:B270"/>
    <mergeCell ref="P270:Q270"/>
    <mergeCell ref="A272:M272"/>
    <mergeCell ref="A269:B269"/>
  </mergeCells>
  <phoneticPr fontId="1"/>
  <printOptions horizontalCentered="1"/>
  <pageMargins left="0.23622047244094491" right="0.23622047244094491" top="0.31496062992125984" bottom="0.31496062992125984" header="0.31496062992125984" footer="0.31496062992125984"/>
  <pageSetup paperSize="9" scale="60" firstPageNumber="41" fitToHeight="0" orientation="portrait" useFirstPageNumber="1" r:id="rId1"/>
  <headerFooter alignWithMargins="0">
    <oddFooter>&amp;C&amp;"ＭＳ Ｐ明朝,標準"-&amp;P -</oddFooter>
  </headerFooter>
  <rowBreaks count="3" manualBreakCount="3">
    <brk id="75" max="12" man="1"/>
    <brk id="146" max="12" man="1"/>
    <brk id="217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8FC6-6856-40B4-8074-056C344A5ECB}">
  <sheetPr codeName="Sheet14"/>
  <dimension ref="A1"/>
  <sheetViews>
    <sheetView workbookViewId="0"/>
  </sheetViews>
  <sheetFormatPr defaultRowHeight="13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Ⅲサービス(１)</vt:lpstr>
      <vt:lpstr>Sheet1</vt:lpstr>
      <vt:lpstr>'Ⅲサービス(１)'!Print_Area</vt:lpstr>
      <vt:lpstr>'Ⅲサービス(１)'!Print_Titles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飯島 俊（熊谷図書館）</cp:lastModifiedBy>
  <cp:lastPrinted>2025-08-11T04:07:09Z</cp:lastPrinted>
  <dcterms:created xsi:type="dcterms:W3CDTF">2020-04-17T08:08:10Z</dcterms:created>
  <dcterms:modified xsi:type="dcterms:W3CDTF">2025-08-11T04:43:05Z</dcterms:modified>
</cp:coreProperties>
</file>